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K25" i="1"/>
  <c r="K23" i="1"/>
  <c r="I18" i="1" l="1"/>
  <c r="H18" i="1"/>
  <c r="I19" i="1" l="1"/>
  <c r="J18" i="1" s="1"/>
  <c r="J23" i="1" l="1"/>
  <c r="J25" i="1" s="1"/>
  <c r="G18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<sst xmlns="http://schemas.openxmlformats.org/spreadsheetml/2006/main" count="214" uniqueCount="194">
  <si>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</si>
  <si>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</si>
  <si>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</si>
  <si>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</si>
  <si>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</si>
  <si>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</si>
  <si>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</si>
  <si>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</si>
  <si>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</si>
  <si>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</si>
  <si>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</si>
  <si>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</si>
  <si>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</si>
  <si>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</si>
  <si>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</si>
  <si>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</si>
  <si>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</si>
  <si>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</si>
  <si>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</si>
  <si>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</si>
  <si>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</si>
  <si>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</si>
  <si>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</si>
  <si>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</si>
  <si>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</si>
  <si>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</si>
  <si>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</si>
  <si>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</si>
  <si>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</si>
  <si>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</si>
  <si>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</si>
  <si>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</si>
  <si>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</si>
  <si>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</si>
  <si>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</si>
  <si>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</si>
  <si>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</si>
  <si>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</si>
  <si>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</si>
  <si>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</si>
  <si>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</si>
  <si>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</si>
  <si>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</si>
  <si>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</si>
  <si>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</si>
  <si>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</si>
  <si>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</si>
  <si>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</si>
  <si>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</si>
  <si>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</si>
  <si>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</si>
  <si>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</si>
  <si>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</si>
  <si>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</si>
  <si>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</si>
  <si>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</si>
  <si>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</si>
  <si>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</si>
  <si>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</si>
  <si>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</si>
  <si>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</si>
  <si>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</si>
  <si>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</si>
  <si>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</si>
  <si>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</si>
  <si>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</si>
  <si>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</si>
  <si>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</si>
  <si>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</si>
  <si>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</si>
  <si>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</si>
  <si>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</si>
  <si>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</si>
  <si>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</si>
  <si>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</si>
  <si>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</si>
  <si>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</si>
  <si>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</si>
  <si>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</si>
  <si>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</si>
  <si>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</si>
  <si>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</si>
  <si>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</si>
  <si>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</si>
  <si>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</si>
  <si>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</si>
  <si>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</si>
  <si>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</si>
  <si>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</si>
  <si>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</si>
  <si>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</si>
  <si>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</si>
  <si>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</si>
  <si>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</si>
  <si>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</si>
  <si>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</si>
  <si>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</si>
  <si>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</si>
  <si>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</si>
  <si>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</si>
  <si>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</si>
  <si>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</si>
  <si>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</si>
  <si>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</si>
  <si>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</si>
  <si>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</si>
  <si>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</si>
  <si>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</si>
  <si>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</si>
  <si>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</si>
  <si>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</si>
  <si>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</si>
  <si>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</si>
  <si>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</si>
  <si>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</si>
  <si>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</si>
  <si>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</si>
  <si>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</si>
  <si>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</si>
  <si>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</si>
  <si>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</si>
  <si>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</si>
  <si>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</si>
  <si>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</si>
  <si>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</si>
  <si>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</si>
  <si>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</si>
  <si>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</si>
  <si>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</si>
  <si>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</si>
  <si>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</si>
  <si>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</si>
  <si>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</si>
  <si>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</si>
  <si>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</si>
  <si>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</si>
  <si>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</si>
  <si>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</si>
  <si>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</si>
  <si>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</si>
  <si>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</si>
  <si>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</si>
  <si>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</si>
  <si>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</si>
  <si>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</si>
  <si>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</si>
  <si>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</si>
  <si>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</si>
  <si>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</si>
  <si>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</si>
  <si>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</si>
  <si>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</si>
  <si>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</si>
  <si>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</si>
  <si>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</si>
  <si>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</si>
  <si>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</si>
  <si>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</si>
  <si>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</si>
  <si>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</si>
  <si>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</si>
  <si>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</si>
  <si>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</si>
  <si>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</si>
  <si>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</si>
  <si>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</si>
  <si>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</si>
  <si>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</si>
  <si>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</si>
  <si>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</si>
  <si>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</si>
  <si>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</si>
  <si>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</si>
  <si>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</si>
  <si>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</si>
  <si>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</si>
  <si>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</si>
  <si>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</si>
  <si>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</si>
  <si>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</si>
  <si>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</si>
  <si>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</si>
  <si>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</si>
  <si>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</si>
  <si>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SW</t>
    <phoneticPr fontId="3" type="noConversion"/>
  </si>
  <si>
    <t>1) 방풍막 연결 (돔셔터 소음 문제로)</t>
    <phoneticPr fontId="3" type="noConversion"/>
  </si>
  <si>
    <t>KSP</t>
    <phoneticPr fontId="3" type="noConversion"/>
  </si>
  <si>
    <t>KAMP</t>
    <phoneticPr fontId="3" type="noConversion"/>
  </si>
  <si>
    <t>ENG-KSP</t>
    <phoneticPr fontId="3" type="noConversion"/>
  </si>
  <si>
    <t>E</t>
    <phoneticPr fontId="3" type="noConversion"/>
  </si>
  <si>
    <t>T_064930</t>
    <phoneticPr fontId="3" type="noConversion"/>
  </si>
  <si>
    <t>60s/13k 60s/20k 50s/23k 40s/24k 30s/24k 20s/20k</t>
    <phoneticPr fontId="3" type="noConversion"/>
  </si>
  <si>
    <t>60s/23k 45s/27k 29s/26k 20s/25k</t>
    <phoneticPr fontId="3" type="noConversion"/>
  </si>
  <si>
    <t>2) [02:00] HA Limit으로 망원경 멈춤, 재세팅후 관측 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</si>
</sst>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77" sqref="I7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0">
        <v>45661</v>
      </c>
      <c r="D3" s="151"/>
      <c r="E3" s="1"/>
      <c r="F3" s="1"/>
      <c r="G3" s="1"/>
      <c r="H3" s="1"/>
      <c r="I3" s="1"/>
      <c r="J3" s="1"/>
      <c r="K3" s="35" t="s">
        <v>2</v>
      </c>
      <c r="L3" s="152">
        <f>(P31-(P32+P33))/P31*100</f>
        <v>100</v>
      </c>
      <c r="M3" s="152"/>
      <c r="N3" s="35" t="s">
        <v>3</v>
      </c>
      <c r="O3" s="152">
        <f>(P31-P33)/P31*100</f>
        <v>100</v>
      </c>
      <c r="P3" s="152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2.69</v>
      </c>
      <c r="E9" s="128">
        <v>20</v>
      </c>
      <c r="F9" s="128">
        <v>24</v>
      </c>
      <c r="G9" s="127" t="s">
        <v>184</v>
      </c>
      <c r="H9" s="128">
        <v>4.9000000000000004</v>
      </c>
      <c r="I9" s="127">
        <v>28.2</v>
      </c>
      <c r="J9" s="12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0.9375</v>
      </c>
      <c r="D10" s="128">
        <v>2.0299999999999998</v>
      </c>
      <c r="E10" s="128">
        <v>15</v>
      </c>
      <c r="F10" s="128">
        <v>44</v>
      </c>
      <c r="G10" s="127" t="s">
        <v>184</v>
      </c>
      <c r="H10" s="128">
        <v>3.1</v>
      </c>
      <c r="I10" s="132"/>
      <c r="J10" s="12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7">
        <v>9.375E-2</v>
      </c>
      <c r="D11" s="218">
        <v>1.823</v>
      </c>
      <c r="E11" s="218">
        <v>13</v>
      </c>
      <c r="F11" s="218">
        <v>61</v>
      </c>
      <c r="G11" s="219" t="s">
        <v>189</v>
      </c>
      <c r="H11" s="220">
        <v>1.6</v>
      </c>
      <c r="I11" s="221"/>
      <c r="J11" s="222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2.1809999999999996</v>
      </c>
      <c r="E12" s="12">
        <f>AVERAGE(E9:E11)</f>
        <v>16</v>
      </c>
      <c r="F12" s="13">
        <f>AVERAGE(F9:F11)</f>
        <v>43</v>
      </c>
      <c r="G12" s="14"/>
      <c r="H12" s="15">
        <f>AVERAGE(H9:H11)</f>
        <v>3.1999999999999997</v>
      </c>
      <c r="I12" s="16"/>
      <c r="J12" s="17">
        <f>AVERAGE(J9:J11)</f>
        <v>0.66666666666666663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186</v>
      </c>
      <c r="G16" s="123" t="s">
        <v>188</v>
      </c>
      <c r="H16" s="123" t="s">
        <v>187</v>
      </c>
      <c r="I16" s="123" t="s">
        <v>182</v>
      </c>
      <c r="J16" s="123" t="s">
        <v>178</v>
      </c>
      <c r="K16" s="123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0.69652777777777775</v>
      </c>
      <c r="D17" s="122">
        <v>0.69791666666666663</v>
      </c>
      <c r="E17" s="122">
        <v>0.77569444444444446</v>
      </c>
      <c r="F17" s="122">
        <v>0.79999999999999993</v>
      </c>
      <c r="G17" s="122">
        <v>0.8833333333333333</v>
      </c>
      <c r="H17" s="224">
        <v>2.4999999999999998E-2</v>
      </c>
      <c r="I17" s="224">
        <v>9.0277777777777776E-2</v>
      </c>
      <c r="J17" s="224">
        <v>0.11041666666666666</v>
      </c>
      <c r="K17" s="101"/>
      <c r="L17" s="101"/>
      <c r="M17" s="101"/>
      <c r="N17" s="101"/>
      <c r="O17" s="101"/>
      <c r="P17" s="224">
        <v>0.12916666666666668</v>
      </c>
    </row>
    <row r="18" spans="2:16" ht="14.1" customHeight="1" x14ac:dyDescent="0.25">
      <c r="B18" s="24" t="s">
        <v>43</v>
      </c>
      <c r="C18" s="123">
        <v>64728</v>
      </c>
      <c r="D18" s="123">
        <f>C18+1</f>
        <v>64729</v>
      </c>
      <c r="E18" s="123">
        <f t="shared" ref="E18" si="0">D19+1</f>
        <v>64734</v>
      </c>
      <c r="F18" s="123">
        <f t="shared" ref="F18" si="1">E19+1</f>
        <v>64750</v>
      </c>
      <c r="G18" s="123">
        <f>F19+1</f>
        <v>64806</v>
      </c>
      <c r="H18" s="123">
        <f>G19+1</f>
        <v>64895</v>
      </c>
      <c r="I18" s="123">
        <f>H19+1</f>
        <v>64931</v>
      </c>
      <c r="J18" s="123">
        <f>I19+1</f>
        <v>64944</v>
      </c>
      <c r="K18" s="123"/>
      <c r="L18" s="101"/>
      <c r="M18" s="101"/>
      <c r="N18" s="101"/>
      <c r="O18" s="101"/>
      <c r="P18" s="123">
        <f>MAX(C18:O19)+1</f>
        <v>64959</v>
      </c>
    </row>
    <row r="19" spans="2:16" ht="14.1" customHeight="1" thickBot="1" x14ac:dyDescent="0.3">
      <c r="B19" s="9" t="s">
        <v>44</v>
      </c>
      <c r="C19" s="83"/>
      <c r="D19" s="123">
        <v>64733</v>
      </c>
      <c r="E19" s="130">
        <v>64749</v>
      </c>
      <c r="F19" s="130">
        <v>64805</v>
      </c>
      <c r="G19" s="130">
        <v>64894</v>
      </c>
      <c r="H19" s="130">
        <v>64930</v>
      </c>
      <c r="I19" s="130">
        <f>I18+12</f>
        <v>64943</v>
      </c>
      <c r="J19" s="130">
        <v>64958</v>
      </c>
      <c r="K19" s="130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2">IF(ISNUMBER(E18),E19-E18+1,"")</f>
        <v>16</v>
      </c>
      <c r="F20" s="89">
        <f t="shared" si="2"/>
        <v>56</v>
      </c>
      <c r="G20" s="89">
        <f t="shared" si="2"/>
        <v>89</v>
      </c>
      <c r="H20" s="89">
        <f t="shared" si="2"/>
        <v>36</v>
      </c>
      <c r="I20" s="89">
        <f t="shared" si="2"/>
        <v>13</v>
      </c>
      <c r="J20" s="89">
        <f t="shared" si="2"/>
        <v>15</v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8" t="s">
        <v>46</v>
      </c>
      <c r="C22" s="24" t="s">
        <v>21</v>
      </c>
      <c r="D22" s="24" t="s">
        <v>23</v>
      </c>
      <c r="E22" s="24" t="s">
        <v>47</v>
      </c>
      <c r="F22" s="159" t="s">
        <v>48</v>
      </c>
      <c r="G22" s="159"/>
      <c r="H22" s="159"/>
      <c r="I22" s="159"/>
      <c r="J22" s="24" t="s">
        <v>21</v>
      </c>
      <c r="K22" s="24" t="s">
        <v>23</v>
      </c>
      <c r="L22" s="24" t="s">
        <v>47</v>
      </c>
      <c r="M22" s="159" t="s">
        <v>48</v>
      </c>
      <c r="N22" s="159"/>
      <c r="O22" s="159"/>
      <c r="P22" s="159"/>
    </row>
    <row r="23" spans="2:16" ht="13.5" customHeight="1" x14ac:dyDescent="0.25">
      <c r="B23" s="158"/>
      <c r="C23" s="124"/>
      <c r="D23" s="124"/>
      <c r="E23" s="125" t="s">
        <v>181</v>
      </c>
      <c r="F23" s="157" t="s">
        <v>179</v>
      </c>
      <c r="G23" s="157"/>
      <c r="H23" s="157"/>
      <c r="I23" s="157"/>
      <c r="J23" s="134">
        <f>J18+5</f>
        <v>64949</v>
      </c>
      <c r="K23" s="134">
        <f>J23+5</f>
        <v>64954</v>
      </c>
      <c r="L23" s="127" t="s">
        <v>50</v>
      </c>
      <c r="M23" s="157" t="s">
        <v>191</v>
      </c>
      <c r="N23" s="157"/>
      <c r="O23" s="157"/>
      <c r="P23" s="157"/>
    </row>
    <row r="24" spans="2:16" ht="13.5" customHeight="1" x14ac:dyDescent="0.25">
      <c r="B24" s="158"/>
      <c r="C24" s="126"/>
      <c r="D24" s="126"/>
      <c r="E24" s="127" t="s">
        <v>177</v>
      </c>
      <c r="F24" s="157" t="s">
        <v>179</v>
      </c>
      <c r="G24" s="157"/>
      <c r="H24" s="157"/>
      <c r="I24" s="157"/>
      <c r="J24" s="134"/>
      <c r="K24" s="134"/>
      <c r="L24" s="127" t="s">
        <v>51</v>
      </c>
      <c r="M24" s="157" t="s">
        <v>179</v>
      </c>
      <c r="N24" s="157"/>
      <c r="O24" s="157"/>
      <c r="P24" s="157"/>
    </row>
    <row r="25" spans="2:16" ht="13.5" customHeight="1" x14ac:dyDescent="0.25">
      <c r="B25" s="158"/>
      <c r="C25" s="126"/>
      <c r="D25" s="126"/>
      <c r="E25" s="127" t="s">
        <v>51</v>
      </c>
      <c r="F25" s="157" t="s">
        <v>179</v>
      </c>
      <c r="G25" s="157"/>
      <c r="H25" s="157"/>
      <c r="I25" s="157"/>
      <c r="J25" s="134">
        <f>K23+1</f>
        <v>64955</v>
      </c>
      <c r="K25" s="134">
        <f>J25+3</f>
        <v>64958</v>
      </c>
      <c r="L25" s="127" t="s">
        <v>180</v>
      </c>
      <c r="M25" s="157" t="s">
        <v>192</v>
      </c>
      <c r="N25" s="157"/>
      <c r="O25" s="157"/>
      <c r="P25" s="157"/>
    </row>
    <row r="26" spans="2:16" ht="13.5" customHeight="1" x14ac:dyDescent="0.25">
      <c r="B26" s="158"/>
      <c r="C26" s="126"/>
      <c r="D26" s="126"/>
      <c r="E26" s="127" t="s">
        <v>50</v>
      </c>
      <c r="F26" s="157" t="s">
        <v>179</v>
      </c>
      <c r="G26" s="157"/>
      <c r="H26" s="157"/>
      <c r="I26" s="157"/>
      <c r="J26" s="134"/>
      <c r="K26" s="134"/>
      <c r="L26" s="127" t="s">
        <v>49</v>
      </c>
      <c r="M26" s="157" t="s">
        <v>179</v>
      </c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9" t="s">
        <v>52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>
        <v>8.3333333333333329E-2</v>
      </c>
      <c r="E30" s="110">
        <v>6.25E-2</v>
      </c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0.12708333333333333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12"/>
      <c r="D31" s="223">
        <v>0.22500000000000001</v>
      </c>
      <c r="E31" s="223">
        <v>6.5277777777777782E-2</v>
      </c>
      <c r="F31" s="223"/>
      <c r="G31" s="223"/>
      <c r="H31" s="223"/>
      <c r="I31" s="223"/>
      <c r="J31" s="114"/>
      <c r="K31" s="135">
        <v>4.3055555555555562E-2</v>
      </c>
      <c r="L31" s="114"/>
      <c r="M31" s="114"/>
      <c r="N31" s="114"/>
      <c r="O31" s="115"/>
      <c r="P31" s="94">
        <f>SUM(C31:N31)</f>
        <v>0.33333333333333337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0.22500000000000001</v>
      </c>
      <c r="E34" s="84">
        <f t="shared" si="3"/>
        <v>6.5277777777777782E-2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4.3055555555555562E-2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0.33333333333333337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61" t="s">
        <v>190</v>
      </c>
      <c r="D36" s="161"/>
      <c r="E36" s="162"/>
      <c r="F36" s="162"/>
      <c r="G36" s="162"/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8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2"/>
      <c r="C52" s="193"/>
      <c r="D52" s="173"/>
      <c r="E52" s="173"/>
      <c r="F52" s="173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168</v>
      </c>
      <c r="C53" s="196"/>
      <c r="D53" s="108"/>
      <c r="E53" s="105"/>
      <c r="F53" s="105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167</v>
      </c>
      <c r="C54" s="198"/>
      <c r="D54" s="198"/>
      <c r="E54" s="198"/>
      <c r="F54" s="105"/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71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72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73</v>
      </c>
      <c r="O57" s="181"/>
      <c r="P57" s="184"/>
    </row>
    <row r="58" spans="2:16" ht="17.100000000000001" customHeight="1" x14ac:dyDescent="0.25">
      <c r="B58" s="185" t="s">
        <v>74</v>
      </c>
      <c r="C58" s="186"/>
      <c r="D58" s="187"/>
      <c r="E58" s="185" t="s">
        <v>75</v>
      </c>
      <c r="F58" s="186"/>
      <c r="G58" s="187"/>
      <c r="H58" s="186" t="s">
        <v>76</v>
      </c>
      <c r="I58" s="186"/>
      <c r="J58" s="186"/>
      <c r="K58" s="188" t="s">
        <v>77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78</v>
      </c>
      <c r="C59" s="206"/>
      <c r="D59" s="32" t="b">
        <v>1</v>
      </c>
      <c r="E59" s="205" t="s">
        <v>79</v>
      </c>
      <c r="F59" s="206"/>
      <c r="G59" s="32" t="b">
        <v>1</v>
      </c>
      <c r="H59" s="207" t="s">
        <v>80</v>
      </c>
      <c r="I59" s="206"/>
      <c r="J59" s="32" t="b">
        <v>1</v>
      </c>
      <c r="K59" s="207" t="s">
        <v>81</v>
      </c>
      <c r="L59" s="206"/>
      <c r="M59" s="32" t="b">
        <v>1</v>
      </c>
      <c r="N59" s="208" t="s">
        <v>82</v>
      </c>
      <c r="O59" s="206"/>
      <c r="P59" s="32" t="b">
        <v>1</v>
      </c>
    </row>
    <row r="60" spans="2:16" ht="20.100000000000001" customHeight="1" x14ac:dyDescent="0.25">
      <c r="B60" s="205" t="s">
        <v>83</v>
      </c>
      <c r="C60" s="206"/>
      <c r="D60" s="32" t="b">
        <v>1</v>
      </c>
      <c r="E60" s="205" t="s">
        <v>84</v>
      </c>
      <c r="F60" s="206"/>
      <c r="G60" s="32" t="b">
        <v>1</v>
      </c>
      <c r="H60" s="207" t="s">
        <v>85</v>
      </c>
      <c r="I60" s="206"/>
      <c r="J60" s="32" t="b">
        <v>1</v>
      </c>
      <c r="K60" s="207" t="s">
        <v>86</v>
      </c>
      <c r="L60" s="206"/>
      <c r="M60" s="32" t="b">
        <v>1</v>
      </c>
      <c r="N60" s="208" t="s">
        <v>87</v>
      </c>
      <c r="O60" s="206"/>
      <c r="P60" s="32" t="b">
        <v>1</v>
      </c>
    </row>
    <row r="61" spans="2:16" ht="20.100000000000001" customHeight="1" x14ac:dyDescent="0.25">
      <c r="B61" s="205" t="s">
        <v>88</v>
      </c>
      <c r="C61" s="206"/>
      <c r="D61" s="32" t="b">
        <v>1</v>
      </c>
      <c r="E61" s="205" t="s">
        <v>89</v>
      </c>
      <c r="F61" s="206"/>
      <c r="G61" s="32" t="b">
        <v>1</v>
      </c>
      <c r="H61" s="207" t="s">
        <v>90</v>
      </c>
      <c r="I61" s="206"/>
      <c r="J61" s="32" t="b">
        <v>1</v>
      </c>
      <c r="K61" s="207" t="s">
        <v>91</v>
      </c>
      <c r="L61" s="206"/>
      <c r="M61" s="32" t="b">
        <v>1</v>
      </c>
      <c r="N61" s="208" t="s">
        <v>92</v>
      </c>
      <c r="O61" s="206"/>
      <c r="P61" s="32" t="b">
        <v>1</v>
      </c>
    </row>
    <row r="62" spans="2:16" ht="20.100000000000001" customHeight="1" x14ac:dyDescent="0.25">
      <c r="B62" s="207" t="s">
        <v>90</v>
      </c>
      <c r="C62" s="206"/>
      <c r="D62" s="32" t="b">
        <v>1</v>
      </c>
      <c r="E62" s="205" t="s">
        <v>93</v>
      </c>
      <c r="F62" s="206"/>
      <c r="G62" s="32" t="b">
        <v>1</v>
      </c>
      <c r="H62" s="207" t="s">
        <v>94</v>
      </c>
      <c r="I62" s="206"/>
      <c r="J62" s="32" t="b">
        <v>0</v>
      </c>
      <c r="K62" s="207" t="s">
        <v>95</v>
      </c>
      <c r="L62" s="206"/>
      <c r="M62" s="32" t="b">
        <v>1</v>
      </c>
      <c r="N62" s="208" t="s">
        <v>85</v>
      </c>
      <c r="O62" s="206"/>
      <c r="P62" s="32" t="b">
        <v>1</v>
      </c>
    </row>
    <row r="63" spans="2:16" ht="20.100000000000001" customHeight="1" x14ac:dyDescent="0.25">
      <c r="B63" s="207" t="s">
        <v>96</v>
      </c>
      <c r="C63" s="206"/>
      <c r="D63" s="32" t="b">
        <v>1</v>
      </c>
      <c r="E63" s="205" t="s">
        <v>97</v>
      </c>
      <c r="F63" s="206"/>
      <c r="G63" s="32" t="b">
        <v>1</v>
      </c>
      <c r="H63" s="37"/>
      <c r="I63" s="38"/>
      <c r="J63" s="39"/>
      <c r="K63" s="207" t="s">
        <v>98</v>
      </c>
      <c r="L63" s="206"/>
      <c r="M63" s="32" t="b">
        <v>1</v>
      </c>
      <c r="N63" s="208" t="s">
        <v>166</v>
      </c>
      <c r="O63" s="206"/>
      <c r="P63" s="32" t="b">
        <v>1</v>
      </c>
    </row>
    <row r="64" spans="2:16" ht="20.100000000000001" customHeight="1" x14ac:dyDescent="0.25">
      <c r="B64" s="207" t="s">
        <v>99</v>
      </c>
      <c r="C64" s="206"/>
      <c r="D64" s="32" t="b">
        <v>0</v>
      </c>
      <c r="E64" s="205" t="s">
        <v>100</v>
      </c>
      <c r="F64" s="206"/>
      <c r="G64" s="32" t="b">
        <v>1</v>
      </c>
      <c r="H64" s="40"/>
      <c r="I64" s="41"/>
      <c r="J64" s="42"/>
      <c r="K64" s="215" t="s">
        <v>101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164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107</v>
      </c>
      <c r="C69" s="209"/>
      <c r="D69" s="50"/>
      <c r="E69" s="50"/>
      <c r="F69" s="211" t="s">
        <v>108</v>
      </c>
      <c r="G69" s="213" t="s">
        <v>109</v>
      </c>
      <c r="H69" s="50"/>
      <c r="I69" s="209" t="s">
        <v>110</v>
      </c>
      <c r="J69" s="20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-151.77199999999999</v>
      </c>
      <c r="D72" s="90">
        <v>-154.58500000000001</v>
      </c>
      <c r="E72" s="76" t="s">
        <v>120</v>
      </c>
      <c r="F72" s="90">
        <v>22</v>
      </c>
      <c r="G72" s="225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-133.589</v>
      </c>
      <c r="D73" s="90">
        <f>-139.538</f>
        <v>-139.53800000000001</v>
      </c>
      <c r="E73" s="77" t="s">
        <v>124</v>
      </c>
      <c r="F73" s="91">
        <v>19</v>
      </c>
      <c r="G73" s="226">
        <v>36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-209.93199999999999</v>
      </c>
      <c r="D74" s="90">
        <v>-211.65299999999999</v>
      </c>
      <c r="E74" s="77" t="s">
        <v>129</v>
      </c>
      <c r="F74" s="95">
        <v>10</v>
      </c>
      <c r="G74" s="22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-110.771</v>
      </c>
      <c r="D75" s="90">
        <v>-113.08499999999999</v>
      </c>
      <c r="E75" s="77" t="s">
        <v>134</v>
      </c>
      <c r="F75" s="95">
        <v>50</v>
      </c>
      <c r="G75" s="22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27.701000000000001</v>
      </c>
      <c r="D76" s="90">
        <v>23.919</v>
      </c>
      <c r="E76" s="77" t="s">
        <v>139</v>
      </c>
      <c r="F76" s="95">
        <v>40</v>
      </c>
      <c r="G76" s="22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32.542999999999999</v>
      </c>
      <c r="D77" s="90">
        <v>28.151</v>
      </c>
      <c r="E77" s="77" t="s">
        <v>144</v>
      </c>
      <c r="F77" s="95">
        <v>160</v>
      </c>
      <c r="G77" s="22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23.677</v>
      </c>
      <c r="D78" s="90">
        <v>20.081</v>
      </c>
      <c r="E78" s="77" t="s">
        <v>149</v>
      </c>
      <c r="F78" s="92"/>
      <c r="G78" s="22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24.471</v>
      </c>
      <c r="D79" s="90">
        <v>20.895</v>
      </c>
      <c r="E79" s="76" t="s">
        <v>154</v>
      </c>
      <c r="F79" s="90">
        <v>27</v>
      </c>
      <c r="G79" s="225">
        <v>16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3.1600000000000002E-5</v>
      </c>
      <c r="D80" s="93">
        <v>3.0599999999999998E-5</v>
      </c>
      <c r="E80" s="77" t="s">
        <v>159</v>
      </c>
      <c r="F80" s="91">
        <v>12</v>
      </c>
      <c r="G80" s="226">
        <v>61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3" t="s">
        <v>163</v>
      </c>
      <c r="C84" s="153"/>
    </row>
    <row r="85" spans="2:16" ht="15" customHeight="1" x14ac:dyDescent="0.25">
      <c r="B85" s="154" t="s">
        <v>185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36" t="s">
        <v>193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2025-01-05T03:10:48Z</dcterms:modified>
</cp:coreProperties>
</file>