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G18" i="1" l="1"/>
  <c r="G19" i="1" l="1"/>
  <c r="H18" i="1" s="1"/>
  <c r="F18" i="1"/>
  <c r="J23" i="1" l="1"/>
  <c r="J25" i="1" s="1"/>
  <c r="K25" i="1" s="1"/>
  <c r="E18" i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<sst xmlns="http://schemas.openxmlformats.org/spreadsheetml/2006/main" count="215" uniqueCount="198">
  <si>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</si>
  <si>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</si>
  <si>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</si>
  <si>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</si>
  <si>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</si>
  <si>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</si>
  <si>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</si>
  <si>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</si>
  <si>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</si>
  <si>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</si>
  <si>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</si>
  <si>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</si>
  <si>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</si>
  <si>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</si>
  <si>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</si>
  <si>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</si>
  <si>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</si>
  <si>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</si>
  <si>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</si>
  <si>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</si>
  <si>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</si>
  <si>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</si>
  <si>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</si>
  <si>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</si>
  <si>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</si>
  <si>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</si>
  <si>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</si>
  <si>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</si>
  <si>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</si>
  <si>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</si>
  <si>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</si>
  <si>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</si>
  <si>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</si>
  <si>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</si>
  <si>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</si>
  <si>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</si>
  <si>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</si>
  <si>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</si>
  <si>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</si>
  <si>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</si>
  <si>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</si>
  <si>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</si>
  <si>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</si>
  <si>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</si>
  <si>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</si>
  <si>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</si>
  <si>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</si>
  <si>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</si>
  <si>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</si>
  <si>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</si>
  <si>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</si>
  <si>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</si>
  <si>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</si>
  <si>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</si>
  <si>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</si>
  <si>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</si>
  <si>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</si>
  <si>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</si>
  <si>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</si>
  <si>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</si>
  <si>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</si>
  <si>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</si>
  <si>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</si>
  <si>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</si>
  <si>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</si>
  <si>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</si>
  <si>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</si>
  <si>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</si>
  <si>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</si>
  <si>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</si>
  <si>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</si>
  <si>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</si>
  <si>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</si>
  <si>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</si>
  <si>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</si>
  <si>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</si>
  <si>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</si>
  <si>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</si>
  <si>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</si>
  <si>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</si>
  <si>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</si>
  <si>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</si>
  <si>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</si>
  <si>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</si>
  <si>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</si>
  <si>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</si>
  <si>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</si>
  <si>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</si>
  <si>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</si>
  <si>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</si>
  <si>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</si>
  <si>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</si>
  <si>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</si>
  <si>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</si>
  <si>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</si>
  <si>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</si>
  <si>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</si>
  <si>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</si>
  <si>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</si>
  <si>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</si>
  <si>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</si>
  <si>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</si>
  <si>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</si>
  <si>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</si>
  <si>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</si>
  <si>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</si>
  <si>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</si>
  <si>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</si>
  <si>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</si>
  <si>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</si>
  <si>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</si>
  <si>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</si>
  <si>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</si>
  <si>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</si>
  <si>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</si>
  <si>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</si>
  <si>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</si>
  <si>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</si>
  <si>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</si>
  <si>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</si>
  <si>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</si>
  <si>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</si>
  <si>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</si>
  <si>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</si>
  <si>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</si>
  <si>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</si>
  <si>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</si>
  <si>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</si>
  <si>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</si>
  <si>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</si>
  <si>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</si>
  <si>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</si>
  <si>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</si>
  <si>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</si>
  <si>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</si>
  <si>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</si>
  <si>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</si>
  <si>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</si>
  <si>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</si>
  <si>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</si>
  <si>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</si>
  <si>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</si>
  <si>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</si>
  <si>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</si>
  <si>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</si>
  <si>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</si>
  <si>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</si>
  <si>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</si>
  <si>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</si>
  <si>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</si>
  <si>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</si>
  <si>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</si>
  <si>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</si>
  <si>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</si>
  <si>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</si>
  <si>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</si>
  <si>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</si>
  <si>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</si>
  <si>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</si>
  <si>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</si>
  <si>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</si>
  <si>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</si>
  <si>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</si>
  <si>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</si>
  <si>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</si>
  <si>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</si>
  <si>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</si>
  <si>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</si>
  <si>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</si>
  <si>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</si>
  <si>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</si>
  <si>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</si>
  <si>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</si>
  <si>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</si>
  <si>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</si>
  <si>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</si>
  <si>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</si>
  <si>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</si>
  <si>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</si>
  <si>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</si>
  <si>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</si>
  <si>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</si>
  <si>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</si>
  <si>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SITE-MMA</t>
    <phoneticPr fontId="3" type="noConversion"/>
  </si>
  <si>
    <t>SW</t>
    <phoneticPr fontId="3" type="noConversion"/>
  </si>
  <si>
    <t>TMT</t>
    <phoneticPr fontId="3" type="noConversion"/>
  </si>
  <si>
    <t>TMT</t>
    <phoneticPr fontId="3" type="noConversion"/>
  </si>
  <si>
    <t>1) 방풍막 연결</t>
    <phoneticPr fontId="3" type="noConversion"/>
  </si>
  <si>
    <t xml:space="preserve"> 20s/32k 22s/23k 35s/26k 47s/23k</t>
    <phoneticPr fontId="3" type="noConversion"/>
  </si>
  <si>
    <t xml:space="preserve"> 22s/27k 30s/28k 38s/26k 60s/29k</t>
    <phoneticPr fontId="3" type="noConversion"/>
  </si>
  <si>
    <t>M_058826-058827:T</t>
    <phoneticPr fontId="3" type="noConversion"/>
  </si>
  <si>
    <t>M_058839-058840:M</t>
    <phoneticPr fontId="3" type="noConversion"/>
  </si>
  <si>
    <t>M_058864-058865:M</t>
    <phoneticPr fontId="3" type="noConversion"/>
  </si>
  <si>
    <t>S</t>
    <phoneticPr fontId="3" type="noConversion"/>
  </si>
  <si>
    <r>
      <t xml:space="preserve">2) 돔셔터 소음 </t>
    </r>
    <r>
      <rPr>
        <b/>
        <u/>
        <sz val="8"/>
        <color theme="1"/>
        <rFont val="맑은 고딕"/>
        <family val="2"/>
      </rPr>
      <t>없었습니다.</t>
    </r>
    <r>
      <rPr>
        <sz val="8"/>
        <color theme="1"/>
        <rFont val="맑은 고딕"/>
        <family val="2"/>
      </rPr>
      <t xml:space="preserve"> </t>
    </r>
    <phoneticPr fontId="3" type="noConversion"/>
  </si>
  <si>
    <t>3) [UT 13:37] 약 1분간 정전, 복구이후, 라디오 노드중 비정상이었던것들은 모두 정상으로 되돌아옴.</t>
    <phoneticPr fontId="3" type="noConversion"/>
  </si>
  <si>
    <t>60s/16k 56s/21k 46s/24k 35s/23k 23s/20k</t>
    <phoneticPr fontId="3" type="noConversion"/>
  </si>
  <si>
    <t>60s/13k 60s/22k 47s/27k 29s/24k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</si>
</sst>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b/>
      <u/>
      <sz val="8"/>
      <color theme="1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16" sqref="F1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1">
        <v>45633</v>
      </c>
      <c r="D3" s="202"/>
      <c r="E3" s="1"/>
      <c r="F3" s="1"/>
      <c r="G3" s="1"/>
      <c r="H3" s="1"/>
      <c r="I3" s="1"/>
      <c r="J3" s="1"/>
      <c r="K3" s="35" t="s">
        <v>2</v>
      </c>
      <c r="L3" s="203">
        <f>(P31-(P32+P33))/P31*100</f>
        <v>100</v>
      </c>
      <c r="M3" s="203"/>
      <c r="N3" s="35" t="s">
        <v>3</v>
      </c>
      <c r="O3" s="203">
        <f>(P31-P33)/P31*100</f>
        <v>100</v>
      </c>
      <c r="P3" s="203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5">
        <v>0.77083333333333337</v>
      </c>
      <c r="D9" s="128">
        <v>1.5</v>
      </c>
      <c r="E9" s="128">
        <v>17</v>
      </c>
      <c r="F9" s="128">
        <v>29</v>
      </c>
      <c r="G9" s="127" t="s">
        <v>184</v>
      </c>
      <c r="H9" s="128">
        <v>2.6</v>
      </c>
      <c r="I9" s="127">
        <v>43.6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5">
        <v>0.92361111111111116</v>
      </c>
      <c r="D10" s="136">
        <v>1.6</v>
      </c>
      <c r="E10" s="136">
        <v>12</v>
      </c>
      <c r="F10" s="136">
        <v>50</v>
      </c>
      <c r="G10" s="123" t="s">
        <v>184</v>
      </c>
      <c r="H10" s="136">
        <v>0.9</v>
      </c>
      <c r="I10" s="137"/>
      <c r="J10" s="13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9">
        <v>8.3333333333333329E-2</v>
      </c>
      <c r="D11" s="140">
        <v>1.48</v>
      </c>
      <c r="E11" s="140">
        <v>11</v>
      </c>
      <c r="F11" s="140">
        <v>57</v>
      </c>
      <c r="G11" s="123" t="s">
        <v>193</v>
      </c>
      <c r="H11" s="136">
        <v>2.4</v>
      </c>
      <c r="I11" s="141"/>
      <c r="J11" s="138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23.3125</v>
      </c>
      <c r="D12" s="12">
        <f>AVERAGE(D9:D11)</f>
        <v>1.5266666666666666</v>
      </c>
      <c r="E12" s="12">
        <f>AVERAGE(E9:E11)</f>
        <v>13.333333333333334</v>
      </c>
      <c r="F12" s="13">
        <f>AVERAGE(F9:F11)</f>
        <v>45.333333333333336</v>
      </c>
      <c r="G12" s="14"/>
      <c r="H12" s="15">
        <f>AVERAGE(H9:H11)</f>
        <v>1.9666666666666668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4" t="s">
        <v>176</v>
      </c>
      <c r="D16" s="126" t="s">
        <v>178</v>
      </c>
      <c r="E16" s="126" t="s">
        <v>185</v>
      </c>
      <c r="F16" s="126" t="s">
        <v>183</v>
      </c>
      <c r="G16" s="126" t="s">
        <v>186</v>
      </c>
      <c r="H16" s="126" t="s">
        <v>178</v>
      </c>
      <c r="I16" s="100"/>
      <c r="J16" s="100"/>
      <c r="K16" s="100"/>
      <c r="L16" s="100"/>
      <c r="M16" s="100"/>
      <c r="N16" s="100"/>
      <c r="O16" s="100"/>
      <c r="P16" s="126" t="s">
        <v>41</v>
      </c>
    </row>
    <row r="17" spans="2:16" ht="14.1" customHeight="1" x14ac:dyDescent="0.25">
      <c r="B17" s="24" t="s">
        <v>42</v>
      </c>
      <c r="C17" s="125">
        <v>0.73402777777777783</v>
      </c>
      <c r="D17" s="125">
        <v>0.73958333333333337</v>
      </c>
      <c r="E17" s="134">
        <v>0.76527777777777783</v>
      </c>
      <c r="F17" s="134">
        <v>0.78888888888888886</v>
      </c>
      <c r="G17" s="134">
        <v>8.0555555555555561E-2</v>
      </c>
      <c r="H17" s="134">
        <v>0.10069444444444443</v>
      </c>
      <c r="I17" s="101"/>
      <c r="J17" s="101"/>
      <c r="K17" s="101"/>
      <c r="L17" s="101"/>
      <c r="M17" s="101"/>
      <c r="N17" s="101"/>
      <c r="O17" s="101"/>
      <c r="P17" s="134">
        <v>0.11944444444444445</v>
      </c>
    </row>
    <row r="18" spans="2:16" ht="14.1" customHeight="1" x14ac:dyDescent="0.25">
      <c r="B18" s="24" t="s">
        <v>43</v>
      </c>
      <c r="C18" s="126">
        <v>58763</v>
      </c>
      <c r="D18" s="126">
        <f>C18+1</f>
        <v>58764</v>
      </c>
      <c r="E18" s="126">
        <f>D19+1</f>
        <v>58778</v>
      </c>
      <c r="F18" s="126">
        <f>E19+1</f>
        <v>58791</v>
      </c>
      <c r="G18" s="126">
        <f>F19+1</f>
        <v>58923</v>
      </c>
      <c r="H18" s="126">
        <f>G19+1</f>
        <v>58935</v>
      </c>
      <c r="I18" s="100"/>
      <c r="J18" s="100"/>
      <c r="K18" s="100"/>
      <c r="L18" s="101"/>
      <c r="M18" s="101"/>
      <c r="N18" s="101"/>
      <c r="O18" s="101"/>
      <c r="P18" s="126">
        <f>MAX(C18:O19)+1</f>
        <v>58950</v>
      </c>
    </row>
    <row r="19" spans="2:16" ht="14.1" customHeight="1" thickBot="1" x14ac:dyDescent="0.3">
      <c r="B19" s="9" t="s">
        <v>44</v>
      </c>
      <c r="C19" s="83"/>
      <c r="D19" s="126">
        <v>58777</v>
      </c>
      <c r="E19" s="130">
        <v>58790</v>
      </c>
      <c r="F19" s="130">
        <v>58922</v>
      </c>
      <c r="G19" s="130">
        <f>G18+11</f>
        <v>58934</v>
      </c>
      <c r="H19" s="130">
        <v>58949</v>
      </c>
      <c r="I19" s="108"/>
      <c r="J19" s="109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0">IF(ISNUMBER(E18),E19-E18+1,"")</f>
        <v>13</v>
      </c>
      <c r="F20" s="89">
        <f t="shared" si="0"/>
        <v>132</v>
      </c>
      <c r="G20" s="89">
        <f t="shared" si="0"/>
        <v>12</v>
      </c>
      <c r="H20" s="102">
        <f t="shared" si="0"/>
        <v>15</v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9" t="s">
        <v>46</v>
      </c>
      <c r="C22" s="24" t="s">
        <v>21</v>
      </c>
      <c r="D22" s="24" t="s">
        <v>23</v>
      </c>
      <c r="E22" s="24" t="s">
        <v>47</v>
      </c>
      <c r="F22" s="210" t="s">
        <v>48</v>
      </c>
      <c r="G22" s="210"/>
      <c r="H22" s="210"/>
      <c r="I22" s="210"/>
      <c r="J22" s="24" t="s">
        <v>21</v>
      </c>
      <c r="K22" s="24" t="s">
        <v>23</v>
      </c>
      <c r="L22" s="24" t="s">
        <v>47</v>
      </c>
      <c r="M22" s="210" t="s">
        <v>48</v>
      </c>
      <c r="N22" s="210"/>
      <c r="O22" s="210"/>
      <c r="P22" s="210"/>
    </row>
    <row r="23" spans="2:16" ht="13.5" customHeight="1" x14ac:dyDescent="0.25">
      <c r="B23" s="209"/>
      <c r="C23" s="143">
        <f>D18+5</f>
        <v>58769</v>
      </c>
      <c r="D23" s="143">
        <f>C23+3</f>
        <v>58772</v>
      </c>
      <c r="E23" s="122" t="s">
        <v>181</v>
      </c>
      <c r="F23" s="208" t="s">
        <v>188</v>
      </c>
      <c r="G23" s="208"/>
      <c r="H23" s="208"/>
      <c r="I23" s="208"/>
      <c r="J23" s="142">
        <f>H18+5</f>
        <v>58940</v>
      </c>
      <c r="K23" s="142">
        <f>J23+4</f>
        <v>58944</v>
      </c>
      <c r="L23" s="123" t="s">
        <v>50</v>
      </c>
      <c r="M23" s="208" t="s">
        <v>196</v>
      </c>
      <c r="N23" s="208"/>
      <c r="O23" s="208"/>
      <c r="P23" s="208"/>
    </row>
    <row r="24" spans="2:16" ht="13.5" customHeight="1" x14ac:dyDescent="0.25">
      <c r="B24" s="209"/>
      <c r="C24" s="144"/>
      <c r="D24" s="144"/>
      <c r="E24" s="123" t="s">
        <v>177</v>
      </c>
      <c r="F24" s="208" t="s">
        <v>179</v>
      </c>
      <c r="G24" s="208"/>
      <c r="H24" s="208"/>
      <c r="I24" s="208"/>
      <c r="J24" s="142"/>
      <c r="K24" s="142"/>
      <c r="L24" s="123" t="s">
        <v>51</v>
      </c>
      <c r="M24" s="208" t="s">
        <v>179</v>
      </c>
      <c r="N24" s="208"/>
      <c r="O24" s="208"/>
      <c r="P24" s="208"/>
    </row>
    <row r="25" spans="2:16" ht="13.5" customHeight="1" x14ac:dyDescent="0.25">
      <c r="B25" s="209"/>
      <c r="C25" s="144">
        <f>D23+1</f>
        <v>58773</v>
      </c>
      <c r="D25" s="144">
        <f>C25+4</f>
        <v>58777</v>
      </c>
      <c r="E25" s="123" t="s">
        <v>51</v>
      </c>
      <c r="F25" s="208" t="s">
        <v>189</v>
      </c>
      <c r="G25" s="208"/>
      <c r="H25" s="208"/>
      <c r="I25" s="208"/>
      <c r="J25" s="142">
        <f>K23+1</f>
        <v>58945</v>
      </c>
      <c r="K25" s="142">
        <f>J25+4</f>
        <v>58949</v>
      </c>
      <c r="L25" s="123" t="s">
        <v>180</v>
      </c>
      <c r="M25" s="208" t="s">
        <v>197</v>
      </c>
      <c r="N25" s="208"/>
      <c r="O25" s="208"/>
      <c r="P25" s="208"/>
    </row>
    <row r="26" spans="2:16" ht="13.5" customHeight="1" x14ac:dyDescent="0.25">
      <c r="B26" s="209"/>
      <c r="C26" s="144"/>
      <c r="D26" s="144"/>
      <c r="E26" s="123" t="s">
        <v>50</v>
      </c>
      <c r="F26" s="208" t="s">
        <v>179</v>
      </c>
      <c r="G26" s="208"/>
      <c r="H26" s="208"/>
      <c r="I26" s="208"/>
      <c r="J26" s="142"/>
      <c r="K26" s="142"/>
      <c r="L26" s="123" t="s">
        <v>49</v>
      </c>
      <c r="M26" s="208" t="s">
        <v>179</v>
      </c>
      <c r="N26" s="208"/>
      <c r="O26" s="208"/>
      <c r="P26" s="20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0" t="s">
        <v>52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0.2722222222222222</v>
      </c>
      <c r="N30" s="110"/>
      <c r="O30" s="110"/>
      <c r="P30" s="94">
        <f>SUM(C30:J30,L30:N30)</f>
        <v>0.2722222222222222</v>
      </c>
    </row>
    <row r="31" spans="2:16" ht="14.1" customHeight="1" x14ac:dyDescent="0.25">
      <c r="B31" s="25" t="s">
        <v>171</v>
      </c>
      <c r="C31" s="113"/>
      <c r="D31" s="114"/>
      <c r="E31" s="131"/>
      <c r="F31" s="114">
        <v>0.29166666666666669</v>
      </c>
      <c r="G31" s="132"/>
      <c r="H31" s="132"/>
      <c r="I31" s="132"/>
      <c r="J31" s="132"/>
      <c r="K31" s="114">
        <v>4.4444444444444446E-2</v>
      </c>
      <c r="L31" s="132"/>
      <c r="M31" s="132"/>
      <c r="N31" s="114"/>
      <c r="O31" s="115"/>
      <c r="P31" s="94">
        <f>SUM(C31:N31)</f>
        <v>0.33611111111111114</v>
      </c>
    </row>
    <row r="32" spans="2:16" ht="14.1" customHeight="1" x14ac:dyDescent="0.25">
      <c r="B32" s="25" t="s">
        <v>67</v>
      </c>
      <c r="C32" s="116"/>
      <c r="D32" s="117"/>
      <c r="E32" s="117"/>
      <c r="F32" s="133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0.29166666666666669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4.4444444444444446E-2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0.33611111111111114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7" t="s">
        <v>69</v>
      </c>
      <c r="C36" s="195" t="s">
        <v>190</v>
      </c>
      <c r="D36" s="195"/>
      <c r="E36" s="195" t="s">
        <v>191</v>
      </c>
      <c r="F36" s="195"/>
      <c r="G36" s="195" t="s">
        <v>192</v>
      </c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ht="18" customHeight="1" x14ac:dyDescent="0.25">
      <c r="B37" s="198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</row>
    <row r="38" spans="2:16" ht="18" customHeight="1" x14ac:dyDescent="0.25">
      <c r="B38" s="198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</row>
    <row r="39" spans="2:16" ht="18" customHeight="1" x14ac:dyDescent="0.25">
      <c r="B39" s="198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2:16" ht="18" customHeight="1" x14ac:dyDescent="0.25">
      <c r="B40" s="198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2:16" ht="18" customHeight="1" x14ac:dyDescent="0.25">
      <c r="B41" s="19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06"/>
      <c r="E53" s="106"/>
      <c r="F53" s="106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107"/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71</v>
      </c>
      <c r="C56" s="15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8" t="s">
        <v>72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73</v>
      </c>
      <c r="O57" s="159"/>
      <c r="P57" s="162"/>
    </row>
    <row r="58" spans="2:16" ht="17.100000000000001" customHeight="1" x14ac:dyDescent="0.25">
      <c r="B58" s="163" t="s">
        <v>74</v>
      </c>
      <c r="C58" s="164"/>
      <c r="D58" s="165"/>
      <c r="E58" s="163" t="s">
        <v>75</v>
      </c>
      <c r="F58" s="164"/>
      <c r="G58" s="165"/>
      <c r="H58" s="164" t="s">
        <v>76</v>
      </c>
      <c r="I58" s="164"/>
      <c r="J58" s="164"/>
      <c r="K58" s="166" t="s">
        <v>77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78</v>
      </c>
      <c r="C59" s="146"/>
      <c r="D59" s="32" t="b">
        <v>1</v>
      </c>
      <c r="E59" s="145" t="s">
        <v>79</v>
      </c>
      <c r="F59" s="146"/>
      <c r="G59" s="32" t="b">
        <v>1</v>
      </c>
      <c r="H59" s="153" t="s">
        <v>80</v>
      </c>
      <c r="I59" s="146"/>
      <c r="J59" s="32" t="b">
        <v>1</v>
      </c>
      <c r="K59" s="153" t="s">
        <v>81</v>
      </c>
      <c r="L59" s="146"/>
      <c r="M59" s="32" t="b">
        <v>1</v>
      </c>
      <c r="N59" s="154" t="s">
        <v>82</v>
      </c>
      <c r="O59" s="146"/>
      <c r="P59" s="32" t="b">
        <v>1</v>
      </c>
    </row>
    <row r="60" spans="2:16" ht="20.100000000000001" customHeight="1" x14ac:dyDescent="0.25">
      <c r="B60" s="145" t="s">
        <v>83</v>
      </c>
      <c r="C60" s="146"/>
      <c r="D60" s="32" t="b">
        <v>1</v>
      </c>
      <c r="E60" s="145" t="s">
        <v>84</v>
      </c>
      <c r="F60" s="146"/>
      <c r="G60" s="32" t="b">
        <v>1</v>
      </c>
      <c r="H60" s="153" t="s">
        <v>85</v>
      </c>
      <c r="I60" s="146"/>
      <c r="J60" s="32" t="b">
        <v>1</v>
      </c>
      <c r="K60" s="153" t="s">
        <v>86</v>
      </c>
      <c r="L60" s="146"/>
      <c r="M60" s="32" t="b">
        <v>1</v>
      </c>
      <c r="N60" s="154" t="s">
        <v>87</v>
      </c>
      <c r="O60" s="146"/>
      <c r="P60" s="32" t="b">
        <v>1</v>
      </c>
    </row>
    <row r="61" spans="2:16" ht="20.100000000000001" customHeight="1" x14ac:dyDescent="0.25">
      <c r="B61" s="145" t="s">
        <v>88</v>
      </c>
      <c r="C61" s="146"/>
      <c r="D61" s="32" t="b">
        <v>1</v>
      </c>
      <c r="E61" s="145" t="s">
        <v>89</v>
      </c>
      <c r="F61" s="146"/>
      <c r="G61" s="32" t="b">
        <v>1</v>
      </c>
      <c r="H61" s="153" t="s">
        <v>90</v>
      </c>
      <c r="I61" s="146"/>
      <c r="J61" s="32" t="b">
        <v>1</v>
      </c>
      <c r="K61" s="153" t="s">
        <v>91</v>
      </c>
      <c r="L61" s="146"/>
      <c r="M61" s="32" t="b">
        <v>1</v>
      </c>
      <c r="N61" s="154" t="s">
        <v>92</v>
      </c>
      <c r="O61" s="146"/>
      <c r="P61" s="32" t="b">
        <v>1</v>
      </c>
    </row>
    <row r="62" spans="2:16" ht="20.100000000000001" customHeight="1" x14ac:dyDescent="0.25">
      <c r="B62" s="153" t="s">
        <v>90</v>
      </c>
      <c r="C62" s="146"/>
      <c r="D62" s="32" t="b">
        <v>1</v>
      </c>
      <c r="E62" s="145" t="s">
        <v>93</v>
      </c>
      <c r="F62" s="146"/>
      <c r="G62" s="32" t="b">
        <v>1</v>
      </c>
      <c r="H62" s="153" t="s">
        <v>94</v>
      </c>
      <c r="I62" s="146"/>
      <c r="J62" s="32" t="b">
        <v>0</v>
      </c>
      <c r="K62" s="153" t="s">
        <v>95</v>
      </c>
      <c r="L62" s="146"/>
      <c r="M62" s="32" t="b">
        <v>1</v>
      </c>
      <c r="N62" s="154" t="s">
        <v>85</v>
      </c>
      <c r="O62" s="146"/>
      <c r="P62" s="32" t="b">
        <v>1</v>
      </c>
    </row>
    <row r="63" spans="2:16" ht="20.100000000000001" customHeight="1" x14ac:dyDescent="0.25">
      <c r="B63" s="153" t="s">
        <v>96</v>
      </c>
      <c r="C63" s="146"/>
      <c r="D63" s="32" t="b">
        <v>1</v>
      </c>
      <c r="E63" s="145" t="s">
        <v>97</v>
      </c>
      <c r="F63" s="146"/>
      <c r="G63" s="32" t="b">
        <v>1</v>
      </c>
      <c r="H63" s="37"/>
      <c r="I63" s="38"/>
      <c r="J63" s="39"/>
      <c r="K63" s="153" t="s">
        <v>98</v>
      </c>
      <c r="L63" s="146"/>
      <c r="M63" s="32" t="b">
        <v>1</v>
      </c>
      <c r="N63" s="154" t="s">
        <v>166</v>
      </c>
      <c r="O63" s="146"/>
      <c r="P63" s="32" t="b">
        <v>1</v>
      </c>
    </row>
    <row r="64" spans="2:16" ht="20.100000000000001" customHeight="1" x14ac:dyDescent="0.25">
      <c r="B64" s="153" t="s">
        <v>99</v>
      </c>
      <c r="C64" s="146"/>
      <c r="D64" s="32" t="b">
        <v>1</v>
      </c>
      <c r="E64" s="145" t="s">
        <v>100</v>
      </c>
      <c r="F64" s="146"/>
      <c r="G64" s="32" t="b">
        <v>1</v>
      </c>
      <c r="H64" s="40"/>
      <c r="I64" s="41"/>
      <c r="J64" s="42"/>
      <c r="K64" s="155" t="s">
        <v>101</v>
      </c>
      <c r="L64" s="15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5" t="s">
        <v>164</v>
      </c>
      <c r="F65" s="14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7" t="s">
        <v>107</v>
      </c>
      <c r="C69" s="147"/>
      <c r="D69" s="50"/>
      <c r="E69" s="50"/>
      <c r="F69" s="149" t="s">
        <v>108</v>
      </c>
      <c r="G69" s="151" t="s">
        <v>109</v>
      </c>
      <c r="H69" s="50"/>
      <c r="I69" s="147" t="s">
        <v>110</v>
      </c>
      <c r="J69" s="14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8"/>
      <c r="C70" s="148"/>
      <c r="D70" s="54"/>
      <c r="E70" s="55"/>
      <c r="F70" s="150"/>
      <c r="G70" s="152"/>
      <c r="H70" s="56"/>
      <c r="I70" s="148"/>
      <c r="J70" s="14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-153.65299999999999</v>
      </c>
      <c r="D72" s="225">
        <v>-155.11000000000001</v>
      </c>
      <c r="E72" s="76" t="s">
        <v>120</v>
      </c>
      <c r="F72" s="90">
        <v>19</v>
      </c>
      <c r="G72" s="221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-137.87799999999999</v>
      </c>
      <c r="D73" s="225">
        <v>-141.27000000000001</v>
      </c>
      <c r="E73" s="77" t="s">
        <v>124</v>
      </c>
      <c r="F73" s="91">
        <v>31</v>
      </c>
      <c r="G73" s="222">
        <v>38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-210.732</v>
      </c>
      <c r="D74" s="225">
        <v>-211.85</v>
      </c>
      <c r="E74" s="77" t="s">
        <v>129</v>
      </c>
      <c r="F74" s="95">
        <v>10</v>
      </c>
      <c r="G74" s="223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-112.18899999999999</v>
      </c>
      <c r="D75" s="225">
        <v>-113.42</v>
      </c>
      <c r="E75" s="77" t="s">
        <v>134</v>
      </c>
      <c r="F75" s="95">
        <v>50</v>
      </c>
      <c r="G75" s="223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24.667000000000002</v>
      </c>
      <c r="D76" s="225">
        <v>22.744</v>
      </c>
      <c r="E76" s="77" t="s">
        <v>139</v>
      </c>
      <c r="F76" s="95">
        <v>40</v>
      </c>
      <c r="G76" s="223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29.210999999999999</v>
      </c>
      <c r="D77" s="225">
        <v>26.766999999999999</v>
      </c>
      <c r="E77" s="77" t="s">
        <v>144</v>
      </c>
      <c r="F77" s="95">
        <v>160</v>
      </c>
      <c r="G77" s="223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20.712</v>
      </c>
      <c r="D78" s="225">
        <v>19.050999999999998</v>
      </c>
      <c r="E78" s="77" t="s">
        <v>149</v>
      </c>
      <c r="F78" s="92"/>
      <c r="G78" s="224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21.542000000000002</v>
      </c>
      <c r="D79" s="225">
        <v>19.852</v>
      </c>
      <c r="E79" s="76" t="s">
        <v>154</v>
      </c>
      <c r="F79" s="90">
        <v>19</v>
      </c>
      <c r="G79" s="221">
        <v>13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2.8900000000000001E-5</v>
      </c>
      <c r="D80" s="226">
        <v>2.8500000000000002E-5</v>
      </c>
      <c r="E80" s="77" t="s">
        <v>159</v>
      </c>
      <c r="F80" s="91">
        <v>27</v>
      </c>
      <c r="G80" s="222">
        <v>58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1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4" t="s">
        <v>163</v>
      </c>
      <c r="C84" s="204"/>
    </row>
    <row r="85" spans="2:16" ht="15" customHeight="1" x14ac:dyDescent="0.25">
      <c r="B85" s="205" t="s">
        <v>187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2:16" ht="15" customHeight="1" x14ac:dyDescent="0.25">
      <c r="B86" s="217" t="s">
        <v>194</v>
      </c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9"/>
    </row>
    <row r="87" spans="2:16" ht="15" customHeight="1" x14ac:dyDescent="0.25">
      <c r="B87" s="211" t="s">
        <v>195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17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9"/>
    </row>
    <row r="89" spans="2:16" ht="15" customHeight="1" x14ac:dyDescent="0.25">
      <c r="B89" s="220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3"/>
    </row>
    <row r="90" spans="2:16" ht="15" customHeight="1" x14ac:dyDescent="0.25">
      <c r="B90" s="217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9"/>
    </row>
    <row r="91" spans="2:16" ht="15" customHeight="1" x14ac:dyDescent="0.25">
      <c r="B91" s="217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9"/>
    </row>
    <row r="92" spans="2:16" ht="15" customHeight="1" x14ac:dyDescent="0.25">
      <c r="B92" s="211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3"/>
    </row>
    <row r="93" spans="2:16" ht="15" customHeight="1" x14ac:dyDescent="0.25">
      <c r="B93" s="211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3"/>
    </row>
    <row r="94" spans="2:16" ht="15" customHeight="1" x14ac:dyDescent="0.25">
      <c r="B94" s="211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3"/>
    </row>
    <row r="95" spans="2:16" ht="15" customHeight="1" x14ac:dyDescent="0.25">
      <c r="B95" s="211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3"/>
    </row>
    <row r="96" spans="2:16" ht="15" customHeight="1" x14ac:dyDescent="0.25">
      <c r="B96" s="211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</row>
    <row r="97" spans="2:16" ht="15" customHeight="1" x14ac:dyDescent="0.25">
      <c r="B97" s="211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3"/>
    </row>
    <row r="98" spans="2:16" ht="15" customHeight="1" x14ac:dyDescent="0.25">
      <c r="B98" s="211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3"/>
    </row>
    <row r="99" spans="2:16" ht="15" customHeight="1" x14ac:dyDescent="0.25">
      <c r="B99" s="214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2024-12-08T02:58:02Z</dcterms:modified>
</cp:coreProperties>
</file>