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H18" i="1" s="1"/>
  <c r="F18" i="1" l="1"/>
  <c r="D18" i="1" l="1"/>
  <c r="C23" i="1" l="1"/>
  <c r="E18" i="1"/>
  <c r="P18" i="1" s="1"/>
  <c r="P33" i="1"/>
  <c r="P32" i="1"/>
  <c r="P31" i="1"/>
  <c r="D23" i="1" l="1"/>
  <c r="C25" i="1" s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<sst xmlns="http://schemas.openxmlformats.org/spreadsheetml/2006/main" count="216" uniqueCount="199">
  <si>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</si>
  <si>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</si>
  <si>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</si>
  <si>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</si>
  <si>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</si>
  <si>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</si>
  <si>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</si>
  <si>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</si>
  <si>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</si>
  <si>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</si>
  <si>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</si>
  <si>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</si>
  <si>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</si>
  <si>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</si>
  <si>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</si>
  <si>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</si>
  <si>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</si>
  <si>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</si>
  <si>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</si>
  <si>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</si>
  <si>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</si>
  <si>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</si>
  <si>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</si>
  <si>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</si>
  <si>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</si>
  <si>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</si>
  <si>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</si>
  <si>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</si>
  <si>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</si>
  <si>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</si>
  <si>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</si>
  <si>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</si>
  <si>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</si>
  <si>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</si>
  <si>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</si>
  <si>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</si>
  <si>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</si>
  <si>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</si>
  <si>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</si>
  <si>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</si>
  <si>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</si>
  <si>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</si>
  <si>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</si>
  <si>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</si>
  <si>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</si>
  <si>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</si>
  <si>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</si>
  <si>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</si>
  <si>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</si>
  <si>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</si>
  <si>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</si>
  <si>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</si>
  <si>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</si>
  <si>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</si>
  <si>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</si>
  <si>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</si>
  <si>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</si>
  <si>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</si>
  <si>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</si>
  <si>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</si>
  <si>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</si>
  <si>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</si>
  <si>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</si>
  <si>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</si>
  <si>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</si>
  <si>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</si>
  <si>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</si>
  <si>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</si>
  <si>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</si>
  <si>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</si>
  <si>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</si>
  <si>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</si>
  <si>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</si>
  <si>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</si>
  <si>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</si>
  <si>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</si>
  <si>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</si>
  <si>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</si>
  <si>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</si>
  <si>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</si>
  <si>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</si>
  <si>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</si>
  <si>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</si>
  <si>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</si>
  <si>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</si>
  <si>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</si>
  <si>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</si>
  <si>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</si>
  <si>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</si>
  <si>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</si>
  <si>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</si>
  <si>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</si>
  <si>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</si>
  <si>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</si>
  <si>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</si>
  <si>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</si>
  <si>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</si>
  <si>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</si>
  <si>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</si>
  <si>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</si>
  <si>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</si>
  <si>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</si>
  <si>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</si>
  <si>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</si>
  <si>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</si>
  <si>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</si>
  <si>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</si>
  <si>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</si>
  <si>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</si>
  <si>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</si>
  <si>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</si>
  <si>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</si>
  <si>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</si>
  <si>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</si>
  <si>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</si>
  <si>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</si>
  <si>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</si>
  <si>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</si>
  <si>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</si>
  <si>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</si>
  <si>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</si>
  <si>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</si>
  <si>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</si>
  <si>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</si>
  <si>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</si>
  <si>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</si>
  <si>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</si>
  <si>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</si>
  <si>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</si>
  <si>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</si>
  <si>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</si>
  <si>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</si>
  <si>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</si>
  <si>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</si>
  <si>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</si>
  <si>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</si>
  <si>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</si>
  <si>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</si>
  <si>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</si>
  <si>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</si>
  <si>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</si>
  <si>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</si>
  <si>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</si>
  <si>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</si>
  <si>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</si>
  <si>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</si>
  <si>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</si>
  <si>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</si>
  <si>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</si>
  <si>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</si>
  <si>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</si>
  <si>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</si>
  <si>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</si>
  <si>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</si>
  <si>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</si>
  <si>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</si>
  <si>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</si>
  <si>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</si>
  <si>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</si>
  <si>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</si>
  <si>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</si>
  <si>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</si>
  <si>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</si>
  <si>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</si>
  <si>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</si>
  <si>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</si>
  <si>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</si>
  <si>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</si>
  <si>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</si>
  <si>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</si>
  <si>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</si>
  <si>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</si>
  <si>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</si>
  <si>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</si>
  <si>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</si>
  <si>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</si>
  <si>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</si>
  <si>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</si>
  <si>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</si>
  <si>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</si>
  <si>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</si>
  <si>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</si>
  <si>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</si>
  <si>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</si>
  <si>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</si>
  <si>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</si>
  <si>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SITE-MMA</t>
    <phoneticPr fontId="3" type="noConversion"/>
  </si>
  <si>
    <t>TMT</t>
    <phoneticPr fontId="3" type="noConversion"/>
  </si>
  <si>
    <t>E</t>
    <phoneticPr fontId="3" type="noConversion"/>
  </si>
  <si>
    <t>SE</t>
    <phoneticPr fontId="3" type="noConversion"/>
  </si>
  <si>
    <t xml:space="preserve">2) 1130 초저녁 돔셔터 소음 검증 Test 결과:  돔위치(남쪽), 돔셔터 내려올때 - 어제와 비슷한 소음 발생함. </t>
    <phoneticPr fontId="3" type="noConversion"/>
  </si>
  <si>
    <t xml:space="preserve"> 20s/37k 22s/27k 31s/26k 44s/25k</t>
    <phoneticPr fontId="3" type="noConversion"/>
  </si>
  <si>
    <t>SE</t>
    <phoneticPr fontId="3" type="noConversion"/>
  </si>
  <si>
    <t xml:space="preserve"> 22s/21k 33s/24k 44s/23k 60s/22k</t>
    <phoneticPr fontId="3" type="noConversion"/>
  </si>
  <si>
    <t>M_057811-057812:M</t>
    <phoneticPr fontId="3" type="noConversion"/>
  </si>
  <si>
    <t xml:space="preserve">3) 라디오 노드 좌측에서 부터 1,5,7,8번째 지난 2틀간 연결이 되지 않고 있습니다. </t>
    <phoneticPr fontId="3" type="noConversion"/>
  </si>
  <si>
    <t xml:space="preserve">                                                     소음 발생 지점은 Shutter 수치(Dome Shutter Control UI상)  : 77~78도경 , 소음이외 특이사항은 발견 못함.</t>
    <phoneticPr fontId="3" type="noConversion"/>
  </si>
  <si>
    <t>M_057829-057830:K</t>
    <phoneticPr fontId="3" type="noConversion"/>
  </si>
  <si>
    <t xml:space="preserve">    1201 아침 돔셔터 닫을때 소음 발생, Shutter 수치 : 80도 지점 (Dome Shutter Control UI상)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</si>
</sst>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8" sqref="E6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6" t="s">
        <v>0</v>
      </c>
      <c r="C2" s="20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7">
        <v>45626</v>
      </c>
      <c r="D3" s="208"/>
      <c r="E3" s="1"/>
      <c r="F3" s="1"/>
      <c r="G3" s="1"/>
      <c r="H3" s="1"/>
      <c r="I3" s="1"/>
      <c r="J3" s="1"/>
      <c r="K3" s="35" t="s">
        <v>2</v>
      </c>
      <c r="L3" s="209">
        <f>(P31-(P32+P33))/P31*100</f>
        <v>100</v>
      </c>
      <c r="M3" s="209"/>
      <c r="N3" s="35" t="s">
        <v>3</v>
      </c>
      <c r="O3" s="209">
        <f>(P31-P33)/P31*100</f>
        <v>100</v>
      </c>
      <c r="P3" s="209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6" t="s">
        <v>6</v>
      </c>
      <c r="C7" s="20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8">
        <v>0.78125</v>
      </c>
      <c r="D9" s="131">
        <v>1</v>
      </c>
      <c r="E9" s="131">
        <v>17</v>
      </c>
      <c r="F9" s="131">
        <v>50</v>
      </c>
      <c r="G9" s="130" t="s">
        <v>192</v>
      </c>
      <c r="H9" s="131">
        <v>5.3</v>
      </c>
      <c r="I9" s="130">
        <v>0.1</v>
      </c>
      <c r="J9" s="13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0.91666666666666663</v>
      </c>
      <c r="D10" s="131">
        <v>1.8</v>
      </c>
      <c r="E10" s="131">
        <v>11</v>
      </c>
      <c r="F10" s="131">
        <v>58</v>
      </c>
      <c r="G10" s="130" t="s">
        <v>189</v>
      </c>
      <c r="H10" s="131">
        <v>4.7</v>
      </c>
      <c r="I10" s="136"/>
      <c r="J10" s="13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9">
        <v>8.3333333333333329E-2</v>
      </c>
      <c r="D11" s="140">
        <v>2.1</v>
      </c>
      <c r="E11" s="140">
        <v>9</v>
      </c>
      <c r="F11" s="140">
        <v>73</v>
      </c>
      <c r="G11" s="125" t="s">
        <v>188</v>
      </c>
      <c r="H11" s="141">
        <v>3.6</v>
      </c>
      <c r="I11" s="142"/>
      <c r="J11" s="143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1.6333333333333335</v>
      </c>
      <c r="E12" s="12">
        <f>AVERAGE(E9:E11)</f>
        <v>12.333333333333334</v>
      </c>
      <c r="F12" s="13">
        <f>AVERAGE(F9:F11)</f>
        <v>60.333333333333336</v>
      </c>
      <c r="G12" s="14"/>
      <c r="H12" s="15">
        <f>AVERAGE(H9:H11)</f>
        <v>4.5333333333333332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6" t="s">
        <v>25</v>
      </c>
      <c r="C14" s="20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7" t="s">
        <v>176</v>
      </c>
      <c r="D16" s="129" t="s">
        <v>178</v>
      </c>
      <c r="E16" s="129" t="s">
        <v>183</v>
      </c>
      <c r="F16" s="129" t="s">
        <v>186</v>
      </c>
      <c r="G16" s="129" t="s">
        <v>187</v>
      </c>
      <c r="H16" s="129" t="s">
        <v>184</v>
      </c>
      <c r="I16" s="100"/>
      <c r="J16" s="100"/>
      <c r="K16" s="100"/>
      <c r="L16" s="100"/>
      <c r="M16" s="100"/>
      <c r="N16" s="100"/>
      <c r="O16" s="100"/>
      <c r="P16" s="129" t="s">
        <v>41</v>
      </c>
    </row>
    <row r="17" spans="2:16" ht="14.1" customHeight="1" x14ac:dyDescent="0.25">
      <c r="B17" s="24" t="s">
        <v>42</v>
      </c>
      <c r="C17" s="128">
        <v>0.72777777777777775</v>
      </c>
      <c r="D17" s="128">
        <v>0.72986111111111107</v>
      </c>
      <c r="E17" s="138">
        <v>0.75902777777777775</v>
      </c>
      <c r="F17" s="138">
        <v>0.78263888888888899</v>
      </c>
      <c r="G17" s="138">
        <v>8.2638888888888887E-2</v>
      </c>
      <c r="H17" s="138">
        <v>0.1013888888888889</v>
      </c>
      <c r="I17" s="101"/>
      <c r="J17" s="101"/>
      <c r="K17" s="101"/>
      <c r="L17" s="101"/>
      <c r="M17" s="101"/>
      <c r="N17" s="101"/>
      <c r="O17" s="101"/>
      <c r="P17" s="128">
        <v>0.10555555555555556</v>
      </c>
    </row>
    <row r="18" spans="2:16" ht="14.1" customHeight="1" x14ac:dyDescent="0.25">
      <c r="B18" s="24" t="s">
        <v>43</v>
      </c>
      <c r="C18" s="129">
        <v>57736</v>
      </c>
      <c r="D18" s="129">
        <f>C18+1</f>
        <v>57737</v>
      </c>
      <c r="E18" s="129">
        <f t="shared" ref="E18" si="0">D19+1</f>
        <v>57750</v>
      </c>
      <c r="F18" s="129">
        <f>E19+1</f>
        <v>57765</v>
      </c>
      <c r="G18" s="129">
        <f>F19+1</f>
        <v>57899</v>
      </c>
      <c r="H18" s="129">
        <f>G19+1</f>
        <v>57911</v>
      </c>
      <c r="I18" s="100"/>
      <c r="J18" s="100"/>
      <c r="K18" s="100"/>
      <c r="L18" s="101"/>
      <c r="M18" s="101"/>
      <c r="N18" s="101"/>
      <c r="O18" s="101"/>
      <c r="P18" s="129">
        <f>MAX(C18:O19)+1</f>
        <v>57916</v>
      </c>
    </row>
    <row r="19" spans="2:16" ht="14.1" customHeight="1" thickBot="1" x14ac:dyDescent="0.3">
      <c r="B19" s="9" t="s">
        <v>44</v>
      </c>
      <c r="C19" s="83"/>
      <c r="D19" s="129">
        <v>57749</v>
      </c>
      <c r="E19" s="133">
        <v>57764</v>
      </c>
      <c r="F19" s="133">
        <v>57898</v>
      </c>
      <c r="G19" s="133">
        <f>G18+11</f>
        <v>57910</v>
      </c>
      <c r="H19" s="133">
        <v>57915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13</v>
      </c>
      <c r="E20" s="89">
        <f t="shared" ref="E20:O20" si="1">IF(ISNUMBER(E18),E19-E18+1,"")</f>
        <v>15</v>
      </c>
      <c r="F20" s="89">
        <f t="shared" si="1"/>
        <v>134</v>
      </c>
      <c r="G20" s="89">
        <f t="shared" si="1"/>
        <v>12</v>
      </c>
      <c r="H20" s="102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8" t="s">
        <v>46</v>
      </c>
      <c r="C22" s="24" t="s">
        <v>21</v>
      </c>
      <c r="D22" s="24" t="s">
        <v>23</v>
      </c>
      <c r="E22" s="24" t="s">
        <v>47</v>
      </c>
      <c r="F22" s="219" t="s">
        <v>48</v>
      </c>
      <c r="G22" s="219"/>
      <c r="H22" s="219"/>
      <c r="I22" s="219"/>
      <c r="J22" s="24" t="s">
        <v>21</v>
      </c>
      <c r="K22" s="24" t="s">
        <v>23</v>
      </c>
      <c r="L22" s="24" t="s">
        <v>47</v>
      </c>
      <c r="M22" s="219" t="s">
        <v>48</v>
      </c>
      <c r="N22" s="219"/>
      <c r="O22" s="219"/>
      <c r="P22" s="219"/>
    </row>
    <row r="23" spans="2:16" ht="13.5" customHeight="1" x14ac:dyDescent="0.25">
      <c r="B23" s="218"/>
      <c r="C23" s="122">
        <f>D18+5</f>
        <v>57742</v>
      </c>
      <c r="D23" s="122">
        <f>C23+3</f>
        <v>57745</v>
      </c>
      <c r="E23" s="123" t="s">
        <v>181</v>
      </c>
      <c r="F23" s="217" t="s">
        <v>191</v>
      </c>
      <c r="G23" s="217"/>
      <c r="H23" s="217"/>
      <c r="I23" s="217"/>
      <c r="J23" s="126"/>
      <c r="K23" s="126"/>
      <c r="L23" s="125" t="s">
        <v>50</v>
      </c>
      <c r="M23" s="217" t="s">
        <v>179</v>
      </c>
      <c r="N23" s="217"/>
      <c r="O23" s="217"/>
      <c r="P23" s="217"/>
    </row>
    <row r="24" spans="2:16" ht="13.5" customHeight="1" x14ac:dyDescent="0.25">
      <c r="B24" s="218"/>
      <c r="C24" s="124"/>
      <c r="D24" s="124"/>
      <c r="E24" s="125" t="s">
        <v>177</v>
      </c>
      <c r="F24" s="217" t="s">
        <v>179</v>
      </c>
      <c r="G24" s="217"/>
      <c r="H24" s="217"/>
      <c r="I24" s="217"/>
      <c r="J24" s="126"/>
      <c r="K24" s="126"/>
      <c r="L24" s="125" t="s">
        <v>51</v>
      </c>
      <c r="M24" s="217" t="s">
        <v>179</v>
      </c>
      <c r="N24" s="217"/>
      <c r="O24" s="217"/>
      <c r="P24" s="217"/>
    </row>
    <row r="25" spans="2:16" ht="13.5" customHeight="1" x14ac:dyDescent="0.25">
      <c r="B25" s="218"/>
      <c r="C25" s="124">
        <f>D23+1</f>
        <v>57746</v>
      </c>
      <c r="D25" s="124">
        <f>C25+3</f>
        <v>57749</v>
      </c>
      <c r="E25" s="125" t="s">
        <v>51</v>
      </c>
      <c r="F25" s="217" t="s">
        <v>193</v>
      </c>
      <c r="G25" s="217"/>
      <c r="H25" s="217"/>
      <c r="I25" s="217"/>
      <c r="J25" s="126"/>
      <c r="K25" s="126"/>
      <c r="L25" s="125" t="s">
        <v>180</v>
      </c>
      <c r="M25" s="217" t="s">
        <v>179</v>
      </c>
      <c r="N25" s="217"/>
      <c r="O25" s="217"/>
      <c r="P25" s="217"/>
    </row>
    <row r="26" spans="2:16" ht="13.5" customHeight="1" x14ac:dyDescent="0.25">
      <c r="B26" s="218"/>
      <c r="C26" s="124"/>
      <c r="D26" s="124"/>
      <c r="E26" s="125" t="s">
        <v>50</v>
      </c>
      <c r="F26" s="217" t="s">
        <v>179</v>
      </c>
      <c r="G26" s="217"/>
      <c r="H26" s="217"/>
      <c r="I26" s="217"/>
      <c r="J26" s="126"/>
      <c r="K26" s="126"/>
      <c r="L26" s="125" t="s">
        <v>49</v>
      </c>
      <c r="M26" s="217" t="s">
        <v>179</v>
      </c>
      <c r="N26" s="217"/>
      <c r="O26" s="217"/>
      <c r="P26" s="21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6" t="s">
        <v>52</v>
      </c>
      <c r="C28" s="206"/>
      <c r="D28" s="20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0.27777777777777779</v>
      </c>
      <c r="N30" s="110"/>
      <c r="O30" s="110"/>
      <c r="P30" s="94">
        <f>SUM(C30:J30,L30:N30)</f>
        <v>0.27777777777777779</v>
      </c>
    </row>
    <row r="31" spans="2:16" ht="14.1" customHeight="1" x14ac:dyDescent="0.25">
      <c r="B31" s="25" t="s">
        <v>171</v>
      </c>
      <c r="C31" s="113"/>
      <c r="D31" s="114"/>
      <c r="E31" s="134"/>
      <c r="F31" s="114">
        <v>0.3</v>
      </c>
      <c r="G31" s="137"/>
      <c r="H31" s="137"/>
      <c r="I31" s="137"/>
      <c r="J31" s="137"/>
      <c r="K31" s="114">
        <v>4.1666666666666664E-2</v>
      </c>
      <c r="L31" s="114"/>
      <c r="M31" s="114"/>
      <c r="N31" s="114"/>
      <c r="O31" s="115"/>
      <c r="P31" s="94">
        <f>SUM(C31:N31)</f>
        <v>0.34166666666666667</v>
      </c>
    </row>
    <row r="32" spans="2:16" ht="14.1" customHeight="1" x14ac:dyDescent="0.25">
      <c r="B32" s="25" t="s">
        <v>67</v>
      </c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0.3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0.34166666666666667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202" t="s">
        <v>69</v>
      </c>
      <c r="C36" s="205" t="s">
        <v>194</v>
      </c>
      <c r="D36" s="205"/>
      <c r="E36" s="205" t="s">
        <v>197</v>
      </c>
      <c r="F36" s="205"/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2:16" ht="18" customHeight="1" x14ac:dyDescent="0.25">
      <c r="B37" s="203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2:16" ht="18" customHeight="1" x14ac:dyDescent="0.25">
      <c r="B38" s="203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2:16" ht="18" customHeight="1" x14ac:dyDescent="0.25">
      <c r="B39" s="203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2:16" ht="18" customHeight="1" x14ac:dyDescent="0.25">
      <c r="B40" s="203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2:16" ht="18" customHeight="1" x14ac:dyDescent="0.25">
      <c r="B41" s="204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91" t="s">
        <v>70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3"/>
    </row>
    <row r="44" spans="2:16" ht="14.1" customHeight="1" x14ac:dyDescent="0.25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6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9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78"/>
      <c r="C52" s="179"/>
      <c r="D52" s="176"/>
      <c r="E52" s="176"/>
      <c r="F52" s="176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 x14ac:dyDescent="0.3">
      <c r="B53" s="181" t="s">
        <v>168</v>
      </c>
      <c r="C53" s="182"/>
      <c r="D53" s="106"/>
      <c r="E53" s="106"/>
      <c r="F53" s="106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 x14ac:dyDescent="0.3">
      <c r="B54" s="183" t="s">
        <v>167</v>
      </c>
      <c r="C54" s="184"/>
      <c r="D54" s="184"/>
      <c r="E54" s="184"/>
      <c r="F54" s="107"/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 x14ac:dyDescent="0.25"/>
    <row r="56" spans="2:16" ht="17.25" customHeight="1" x14ac:dyDescent="0.25">
      <c r="B56" s="162" t="s">
        <v>71</v>
      </c>
      <c r="C56" s="16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3" t="s">
        <v>72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66" t="s">
        <v>73</v>
      </c>
      <c r="O57" s="164"/>
      <c r="P57" s="167"/>
    </row>
    <row r="58" spans="2:16" ht="17.100000000000001" customHeight="1" x14ac:dyDescent="0.25">
      <c r="B58" s="168" t="s">
        <v>74</v>
      </c>
      <c r="C58" s="169"/>
      <c r="D58" s="170"/>
      <c r="E58" s="168" t="s">
        <v>75</v>
      </c>
      <c r="F58" s="169"/>
      <c r="G58" s="170"/>
      <c r="H58" s="169" t="s">
        <v>76</v>
      </c>
      <c r="I58" s="169"/>
      <c r="J58" s="169"/>
      <c r="K58" s="171" t="s">
        <v>77</v>
      </c>
      <c r="L58" s="169"/>
      <c r="M58" s="172"/>
      <c r="N58" s="173"/>
      <c r="O58" s="169"/>
      <c r="P58" s="174"/>
    </row>
    <row r="59" spans="2:16" ht="20.100000000000001" customHeight="1" x14ac:dyDescent="0.25">
      <c r="B59" s="150" t="s">
        <v>78</v>
      </c>
      <c r="C59" s="151"/>
      <c r="D59" s="32" t="b">
        <v>1</v>
      </c>
      <c r="E59" s="150" t="s">
        <v>79</v>
      </c>
      <c r="F59" s="151"/>
      <c r="G59" s="32" t="b">
        <v>1</v>
      </c>
      <c r="H59" s="158" t="s">
        <v>80</v>
      </c>
      <c r="I59" s="151"/>
      <c r="J59" s="32" t="b">
        <v>1</v>
      </c>
      <c r="K59" s="158" t="s">
        <v>81</v>
      </c>
      <c r="L59" s="151"/>
      <c r="M59" s="32" t="b">
        <v>1</v>
      </c>
      <c r="N59" s="159" t="s">
        <v>82</v>
      </c>
      <c r="O59" s="151"/>
      <c r="P59" s="32" t="b">
        <v>1</v>
      </c>
    </row>
    <row r="60" spans="2:16" ht="20.100000000000001" customHeight="1" x14ac:dyDescent="0.25">
      <c r="B60" s="150" t="s">
        <v>83</v>
      </c>
      <c r="C60" s="151"/>
      <c r="D60" s="32" t="b">
        <v>1</v>
      </c>
      <c r="E60" s="150" t="s">
        <v>84</v>
      </c>
      <c r="F60" s="151"/>
      <c r="G60" s="32" t="b">
        <v>1</v>
      </c>
      <c r="H60" s="158" t="s">
        <v>85</v>
      </c>
      <c r="I60" s="151"/>
      <c r="J60" s="32" t="b">
        <v>1</v>
      </c>
      <c r="K60" s="158" t="s">
        <v>86</v>
      </c>
      <c r="L60" s="151"/>
      <c r="M60" s="32" t="b">
        <v>1</v>
      </c>
      <c r="N60" s="159" t="s">
        <v>87</v>
      </c>
      <c r="O60" s="151"/>
      <c r="P60" s="32" t="b">
        <v>1</v>
      </c>
    </row>
    <row r="61" spans="2:16" ht="20.100000000000001" customHeight="1" x14ac:dyDescent="0.25">
      <c r="B61" s="150" t="s">
        <v>88</v>
      </c>
      <c r="C61" s="151"/>
      <c r="D61" s="32" t="b">
        <v>1</v>
      </c>
      <c r="E61" s="150" t="s">
        <v>89</v>
      </c>
      <c r="F61" s="151"/>
      <c r="G61" s="32" t="b">
        <v>1</v>
      </c>
      <c r="H61" s="158" t="s">
        <v>90</v>
      </c>
      <c r="I61" s="151"/>
      <c r="J61" s="32" t="b">
        <v>1</v>
      </c>
      <c r="K61" s="158" t="s">
        <v>91</v>
      </c>
      <c r="L61" s="151"/>
      <c r="M61" s="32" t="b">
        <v>1</v>
      </c>
      <c r="N61" s="159" t="s">
        <v>92</v>
      </c>
      <c r="O61" s="151"/>
      <c r="P61" s="32" t="b">
        <v>1</v>
      </c>
    </row>
    <row r="62" spans="2:16" ht="20.100000000000001" customHeight="1" x14ac:dyDescent="0.25">
      <c r="B62" s="158" t="s">
        <v>90</v>
      </c>
      <c r="C62" s="151"/>
      <c r="D62" s="32" t="b">
        <v>1</v>
      </c>
      <c r="E62" s="150" t="s">
        <v>93</v>
      </c>
      <c r="F62" s="151"/>
      <c r="G62" s="32" t="b">
        <v>1</v>
      </c>
      <c r="H62" s="158" t="s">
        <v>94</v>
      </c>
      <c r="I62" s="151"/>
      <c r="J62" s="32" t="b">
        <v>0</v>
      </c>
      <c r="K62" s="158" t="s">
        <v>95</v>
      </c>
      <c r="L62" s="151"/>
      <c r="M62" s="32" t="b">
        <v>1</v>
      </c>
      <c r="N62" s="159" t="s">
        <v>85</v>
      </c>
      <c r="O62" s="151"/>
      <c r="P62" s="32" t="b">
        <v>1</v>
      </c>
    </row>
    <row r="63" spans="2:16" ht="20.100000000000001" customHeight="1" x14ac:dyDescent="0.25">
      <c r="B63" s="158" t="s">
        <v>96</v>
      </c>
      <c r="C63" s="151"/>
      <c r="D63" s="32" t="b">
        <v>1</v>
      </c>
      <c r="E63" s="150" t="s">
        <v>97</v>
      </c>
      <c r="F63" s="151"/>
      <c r="G63" s="32" t="b">
        <v>1</v>
      </c>
      <c r="H63" s="37"/>
      <c r="I63" s="38"/>
      <c r="J63" s="39"/>
      <c r="K63" s="158" t="s">
        <v>98</v>
      </c>
      <c r="L63" s="151"/>
      <c r="M63" s="32" t="b">
        <v>1</v>
      </c>
      <c r="N63" s="159" t="s">
        <v>166</v>
      </c>
      <c r="O63" s="151"/>
      <c r="P63" s="32" t="b">
        <v>1</v>
      </c>
    </row>
    <row r="64" spans="2:16" ht="20.100000000000001" customHeight="1" x14ac:dyDescent="0.25">
      <c r="B64" s="158" t="s">
        <v>99</v>
      </c>
      <c r="C64" s="151"/>
      <c r="D64" s="32" t="b">
        <v>0</v>
      </c>
      <c r="E64" s="150" t="s">
        <v>100</v>
      </c>
      <c r="F64" s="151"/>
      <c r="G64" s="32" t="b">
        <v>1</v>
      </c>
      <c r="H64" s="40"/>
      <c r="I64" s="41"/>
      <c r="J64" s="42"/>
      <c r="K64" s="160" t="s">
        <v>101</v>
      </c>
      <c r="L64" s="16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50" t="s">
        <v>164</v>
      </c>
      <c r="F65" s="15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52" t="s">
        <v>107</v>
      </c>
      <c r="C69" s="152"/>
      <c r="D69" s="50"/>
      <c r="E69" s="50"/>
      <c r="F69" s="154" t="s">
        <v>108</v>
      </c>
      <c r="G69" s="156" t="s">
        <v>109</v>
      </c>
      <c r="H69" s="50"/>
      <c r="I69" s="152" t="s">
        <v>110</v>
      </c>
      <c r="J69" s="15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53"/>
      <c r="C70" s="153"/>
      <c r="D70" s="54"/>
      <c r="E70" s="55"/>
      <c r="F70" s="155"/>
      <c r="G70" s="157"/>
      <c r="H70" s="56"/>
      <c r="I70" s="153"/>
      <c r="J70" s="15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-152.67599999999999</v>
      </c>
      <c r="D72" s="148">
        <v>-154.32499999999999</v>
      </c>
      <c r="E72" s="76" t="s">
        <v>120</v>
      </c>
      <c r="F72" s="90">
        <v>21</v>
      </c>
      <c r="G72" s="144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-135.471</v>
      </c>
      <c r="D73" s="148">
        <v>-141.714</v>
      </c>
      <c r="E73" s="77" t="s">
        <v>124</v>
      </c>
      <c r="F73" s="91">
        <v>25</v>
      </c>
      <c r="G73" s="145">
        <v>41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-210.49</v>
      </c>
      <c r="D74" s="148">
        <v>-212.042</v>
      </c>
      <c r="E74" s="77" t="s">
        <v>129</v>
      </c>
      <c r="F74" s="95">
        <v>10</v>
      </c>
      <c r="G74" s="14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-111.55</v>
      </c>
      <c r="D75" s="148">
        <v>-114.15</v>
      </c>
      <c r="E75" s="77" t="s">
        <v>134</v>
      </c>
      <c r="F75" s="95">
        <v>50</v>
      </c>
      <c r="G75" s="14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26.097000000000001</v>
      </c>
      <c r="D76" s="148">
        <v>22.416</v>
      </c>
      <c r="E76" s="77" t="s">
        <v>139</v>
      </c>
      <c r="F76" s="95">
        <v>40</v>
      </c>
      <c r="G76" s="14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30.841000000000001</v>
      </c>
      <c r="D77" s="148">
        <v>26.343</v>
      </c>
      <c r="E77" s="77" t="s">
        <v>144</v>
      </c>
      <c r="F77" s="95">
        <v>160</v>
      </c>
      <c r="G77" s="14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22.103999999999999</v>
      </c>
      <c r="D78" s="148">
        <v>18.744</v>
      </c>
      <c r="E78" s="77" t="s">
        <v>149</v>
      </c>
      <c r="F78" s="92"/>
      <c r="G78" s="14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2</v>
      </c>
      <c r="O78" s="50"/>
      <c r="P78" s="50"/>
    </row>
    <row r="79" spans="2:17" ht="20.100000000000001" customHeight="1" x14ac:dyDescent="0.25">
      <c r="B79" s="68" t="s">
        <v>153</v>
      </c>
      <c r="C79" s="90">
        <v>22.943999999999999</v>
      </c>
      <c r="D79" s="148">
        <v>19.544</v>
      </c>
      <c r="E79" s="76" t="s">
        <v>154</v>
      </c>
      <c r="F79" s="90">
        <v>23</v>
      </c>
      <c r="G79" s="144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2.8500000000000002E-5</v>
      </c>
      <c r="D80" s="149">
        <v>2.7900000000000001E-5</v>
      </c>
      <c r="E80" s="77" t="s">
        <v>159</v>
      </c>
      <c r="F80" s="91">
        <v>17</v>
      </c>
      <c r="G80" s="145">
        <v>77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10" t="s">
        <v>163</v>
      </c>
      <c r="C84" s="210"/>
    </row>
    <row r="85" spans="2:16" ht="15" customHeight="1" x14ac:dyDescent="0.25">
      <c r="B85" s="211" t="s">
        <v>182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3"/>
    </row>
    <row r="86" spans="2:16" ht="15" customHeight="1" x14ac:dyDescent="0.25">
      <c r="B86" s="220" t="s">
        <v>190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2"/>
    </row>
    <row r="87" spans="2:16" ht="15" customHeight="1" x14ac:dyDescent="0.25">
      <c r="B87" s="220" t="s">
        <v>196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2"/>
    </row>
    <row r="88" spans="2:16" ht="15" customHeight="1" x14ac:dyDescent="0.25">
      <c r="B88" s="214" t="s">
        <v>198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26" t="s">
        <v>195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2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2"/>
    </row>
    <row r="93" spans="2:16" ht="15" customHeight="1" x14ac:dyDescent="0.25"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2"/>
    </row>
    <row r="94" spans="2:16" ht="15" customHeight="1" x14ac:dyDescent="0.25"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2"/>
    </row>
    <row r="95" spans="2:16" ht="15" customHeight="1" x14ac:dyDescent="0.25"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2"/>
    </row>
    <row r="96" spans="2:16" ht="15" customHeight="1" x14ac:dyDescent="0.25"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2"/>
    </row>
    <row r="97" spans="2:16" ht="15" customHeight="1" x14ac:dyDescent="0.25"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2"/>
    </row>
    <row r="98" spans="2:16" ht="15" customHeight="1" x14ac:dyDescent="0.25"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2"/>
    </row>
    <row r="99" spans="2:16" ht="15" customHeight="1" x14ac:dyDescent="0.25"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2024-12-01T02:43:44Z</dcterms:modified>
</cp:coreProperties>
</file>