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I19" i="1"/>
  <c r="D23" i="1" l="1"/>
  <c r="C25" i="1" s="1"/>
  <c r="D25" i="1" s="1"/>
  <c r="C23" i="1"/>
  <c r="I18" i="1" l="1"/>
  <c r="J18" i="1" l="1"/>
  <c r="G18" i="1"/>
  <c r="J23" i="1" l="1"/>
  <c r="K23" i="1" s="1"/>
  <c r="J25" i="1" s="1"/>
  <c r="D18" i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<sst xmlns="http://schemas.openxmlformats.org/spreadsheetml/2006/main" count="216" uniqueCount="200">
  <si>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</si>
  <si>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</si>
  <si>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</si>
  <si>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</si>
  <si>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</si>
  <si>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</si>
  <si>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</si>
  <si>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</si>
  <si>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</si>
  <si>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</si>
  <si>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</si>
  <si>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</si>
  <si>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</si>
  <si>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</si>
  <si>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</si>
  <si>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</si>
  <si>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</si>
  <si>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</si>
  <si>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</si>
  <si>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</si>
  <si>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</si>
  <si>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</si>
  <si>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</si>
  <si>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</si>
  <si>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</si>
  <si>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</si>
  <si>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</si>
  <si>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</si>
  <si>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</si>
  <si>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</si>
  <si>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</si>
  <si>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</si>
  <si>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</si>
  <si>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</si>
  <si>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</si>
  <si>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</si>
  <si>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</si>
  <si>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</si>
  <si>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</si>
  <si>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</si>
  <si>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</si>
  <si>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</si>
  <si>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</si>
  <si>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</si>
  <si>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</si>
  <si>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</si>
  <si>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</si>
  <si>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</si>
  <si>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</si>
  <si>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</si>
  <si>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</si>
  <si>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</si>
  <si>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</si>
  <si>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</si>
  <si>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</si>
  <si>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</si>
  <si>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</si>
  <si>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</si>
  <si>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</si>
  <si>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</si>
  <si>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</si>
  <si>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</si>
  <si>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</si>
  <si>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</si>
  <si>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</si>
  <si>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</si>
  <si>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</si>
  <si>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</si>
  <si>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</si>
  <si>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</si>
  <si>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</si>
  <si>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</si>
  <si>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</si>
  <si>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</si>
  <si>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</si>
  <si>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</si>
  <si>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</si>
  <si>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</si>
  <si>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</si>
  <si>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</si>
  <si>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</si>
  <si>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</si>
  <si>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</si>
  <si>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</si>
  <si>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</si>
  <si>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</si>
  <si>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</si>
  <si>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</si>
  <si>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</si>
  <si>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</si>
  <si>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</si>
  <si>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</si>
  <si>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</si>
  <si>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</si>
  <si>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</si>
  <si>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</si>
  <si>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</si>
  <si>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</si>
  <si>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</si>
  <si>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</si>
  <si>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</si>
  <si>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</si>
  <si>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</si>
  <si>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</si>
  <si>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</si>
  <si>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</si>
  <si>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</si>
  <si>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</si>
  <si>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</si>
  <si>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</si>
  <si>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</si>
  <si>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</si>
  <si>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</si>
  <si>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</si>
  <si>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</si>
  <si>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</si>
  <si>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</si>
  <si>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</si>
  <si>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</si>
  <si>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</si>
  <si>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</si>
  <si>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</si>
  <si>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</si>
  <si>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</si>
  <si>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</si>
  <si>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</si>
  <si>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</si>
  <si>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</si>
  <si>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</si>
  <si>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</si>
  <si>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</si>
  <si>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</si>
  <si>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</si>
  <si>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</si>
  <si>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</si>
  <si>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</si>
  <si>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</si>
  <si>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</si>
  <si>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</si>
  <si>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</si>
  <si>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</si>
  <si>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</si>
  <si>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</si>
  <si>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</si>
  <si>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</si>
  <si>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</si>
  <si>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</si>
  <si>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</si>
  <si>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</si>
  <si>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</si>
  <si>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</si>
  <si>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</si>
  <si>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</si>
  <si>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</si>
  <si>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</si>
  <si>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</si>
  <si>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</si>
  <si>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</si>
  <si>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</si>
  <si>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</si>
  <si>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</si>
  <si>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</si>
  <si>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</si>
  <si>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</si>
  <si>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</si>
  <si>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</si>
  <si>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</si>
  <si>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</si>
  <si>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</si>
  <si>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</si>
  <si>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</si>
  <si>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</si>
  <si>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</si>
  <si>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</si>
  <si>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</si>
  <si>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</si>
  <si>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</si>
  <si>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</si>
  <si>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</si>
  <si>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</si>
  <si>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</si>
  <si>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</si>
  <si>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</si>
  <si>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</si>
  <si>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KAMP</t>
    <phoneticPr fontId="3" type="noConversion"/>
  </si>
  <si>
    <t>1) 방풍막 연결</t>
    <phoneticPr fontId="3" type="noConversion"/>
  </si>
  <si>
    <t>E</t>
    <phoneticPr fontId="3" type="noConversion"/>
  </si>
  <si>
    <t>KSP</t>
    <phoneticPr fontId="3" type="noConversion"/>
  </si>
  <si>
    <t>E</t>
    <phoneticPr fontId="3" type="noConversion"/>
  </si>
  <si>
    <t>E</t>
    <phoneticPr fontId="3" type="noConversion"/>
  </si>
  <si>
    <t>TMT</t>
    <phoneticPr fontId="3" type="noConversion"/>
  </si>
  <si>
    <t>ENG-KSP</t>
    <phoneticPr fontId="3" type="noConversion"/>
  </si>
  <si>
    <t>20s/26k 30s/26k 42s/24k</t>
    <phoneticPr fontId="3" type="noConversion"/>
  </si>
  <si>
    <t>25s/30k 30s/26k 40s/26k 60s/29k</t>
    <phoneticPr fontId="3" type="noConversion"/>
  </si>
  <si>
    <t>I_054111</t>
    <phoneticPr fontId="3" type="noConversion"/>
  </si>
  <si>
    <t>M_054199-054201:K</t>
    <phoneticPr fontId="3" type="noConversion"/>
  </si>
  <si>
    <t>2) [21:50] IC K 연이어 Crushed</t>
    <phoneticPr fontId="3" type="noConversion"/>
  </si>
  <si>
    <t>M_054319-054320:N</t>
    <phoneticPr fontId="3" type="noConversion"/>
  </si>
  <si>
    <t>60s/30k 60s/42k 29s/29k</t>
    <phoneticPr fontId="3" type="noConversion"/>
  </si>
  <si>
    <t>60s/15k 56s/22k 38s/23k 28s/25k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</si>
</sst>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82" sqref="H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3">
        <v>45607</v>
      </c>
      <c r="D3" s="194"/>
      <c r="E3" s="1"/>
      <c r="F3" s="1"/>
      <c r="G3" s="1"/>
      <c r="H3" s="1"/>
      <c r="I3" s="1"/>
      <c r="J3" s="1"/>
      <c r="K3" s="35" t="s">
        <v>2</v>
      </c>
      <c r="L3" s="195">
        <f>(P31-(P32+P33))/P31*100</f>
        <v>100</v>
      </c>
      <c r="M3" s="195"/>
      <c r="N3" s="35" t="s">
        <v>3</v>
      </c>
      <c r="O3" s="195">
        <f>(P31-P33)/P31*100</f>
        <v>100</v>
      </c>
      <c r="P3" s="195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0">
        <v>0.77083333333333337</v>
      </c>
      <c r="D9" s="122">
        <v>2.11</v>
      </c>
      <c r="E9" s="122">
        <v>13</v>
      </c>
      <c r="F9" s="122">
        <v>41</v>
      </c>
      <c r="G9" s="111" t="s">
        <v>189</v>
      </c>
      <c r="H9" s="122">
        <v>3.8</v>
      </c>
      <c r="I9" s="111">
        <v>79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4">
        <v>0.9375</v>
      </c>
      <c r="D10" s="122">
        <v>2.2000000000000002</v>
      </c>
      <c r="E10" s="122">
        <v>11</v>
      </c>
      <c r="F10" s="122">
        <v>55</v>
      </c>
      <c r="G10" s="111" t="s">
        <v>186</v>
      </c>
      <c r="H10" s="122">
        <v>4.4000000000000004</v>
      </c>
      <c r="I10" s="125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3">
        <v>9.0277777777777776E-2</v>
      </c>
      <c r="D11" s="214">
        <v>1.72</v>
      </c>
      <c r="E11" s="214">
        <v>10</v>
      </c>
      <c r="F11" s="214">
        <v>64</v>
      </c>
      <c r="G11" s="111" t="s">
        <v>188</v>
      </c>
      <c r="H11" s="122">
        <v>1.3</v>
      </c>
      <c r="I11" s="215"/>
      <c r="J11" s="123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23.319444444444446</v>
      </c>
      <c r="D12" s="12">
        <f>AVERAGE(D9:D11)</f>
        <v>2.0100000000000002</v>
      </c>
      <c r="E12" s="12">
        <f>AVERAGE(E9:E11)</f>
        <v>11.333333333333334</v>
      </c>
      <c r="F12" s="13">
        <f>AVERAGE(F9:F11)</f>
        <v>53.333333333333336</v>
      </c>
      <c r="G12" s="14"/>
      <c r="H12" s="15">
        <f>AVERAGE(H9:H11)</f>
        <v>3.1666666666666665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190</v>
      </c>
      <c r="F16" s="121" t="s">
        <v>184</v>
      </c>
      <c r="G16" s="121" t="s">
        <v>187</v>
      </c>
      <c r="H16" s="121" t="s">
        <v>191</v>
      </c>
      <c r="I16" s="121" t="s">
        <v>182</v>
      </c>
      <c r="J16" s="121" t="s">
        <v>178</v>
      </c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0.6972222222222223</v>
      </c>
      <c r="D17" s="120">
        <v>0.69930555555555562</v>
      </c>
      <c r="E17" s="120">
        <v>0.74652777777777779</v>
      </c>
      <c r="F17" s="120">
        <v>0.77083333333333337</v>
      </c>
      <c r="G17" s="120">
        <v>0.83333333333333337</v>
      </c>
      <c r="H17" s="120">
        <v>0.91666666666666663</v>
      </c>
      <c r="I17" s="120">
        <v>9.0277777777777776E-2</v>
      </c>
      <c r="J17" s="120">
        <v>0.1111111111111111</v>
      </c>
      <c r="K17" s="101"/>
      <c r="L17" s="101"/>
      <c r="M17" s="101"/>
      <c r="N17" s="101"/>
      <c r="O17" s="101"/>
      <c r="P17" s="120">
        <v>0.12708333333333333</v>
      </c>
    </row>
    <row r="18" spans="2:16" ht="14.1" customHeight="1" x14ac:dyDescent="0.25">
      <c r="B18" s="24" t="s">
        <v>43</v>
      </c>
      <c r="C18" s="121">
        <v>54084</v>
      </c>
      <c r="D18" s="121">
        <f>C18+1</f>
        <v>54085</v>
      </c>
      <c r="E18" s="121">
        <f t="shared" ref="E18" si="0">D19+1</f>
        <v>54097</v>
      </c>
      <c r="F18" s="121">
        <v>54112</v>
      </c>
      <c r="G18" s="121">
        <f t="shared" ref="G18" si="1">F19+1</f>
        <v>54152</v>
      </c>
      <c r="H18" s="121">
        <v>54202</v>
      </c>
      <c r="I18" s="121">
        <f t="shared" ref="I18:J18" si="2">H19+1</f>
        <v>54311</v>
      </c>
      <c r="J18" s="121">
        <f t="shared" si="2"/>
        <v>54324</v>
      </c>
      <c r="K18" s="100"/>
      <c r="L18" s="101"/>
      <c r="M18" s="101"/>
      <c r="N18" s="101"/>
      <c r="O18" s="101"/>
      <c r="P18" s="121">
        <f>MAX(C18:O19)+1</f>
        <v>54337</v>
      </c>
    </row>
    <row r="19" spans="2:16" ht="14.1" customHeight="1" thickBot="1" x14ac:dyDescent="0.3">
      <c r="B19" s="9" t="s">
        <v>44</v>
      </c>
      <c r="C19" s="83"/>
      <c r="D19" s="121">
        <v>54096</v>
      </c>
      <c r="E19" s="132">
        <v>54110</v>
      </c>
      <c r="F19" s="132">
        <v>54151</v>
      </c>
      <c r="G19" s="132">
        <v>54198</v>
      </c>
      <c r="H19" s="132">
        <v>54310</v>
      </c>
      <c r="I19" s="132">
        <f>I18+12</f>
        <v>54323</v>
      </c>
      <c r="J19" s="132">
        <v>54336</v>
      </c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12</v>
      </c>
      <c r="E20" s="89">
        <f t="shared" ref="E20:O20" si="3">IF(ISNUMBER(E18),E19-E18+1,"")</f>
        <v>14</v>
      </c>
      <c r="F20" s="89">
        <f t="shared" si="3"/>
        <v>40</v>
      </c>
      <c r="G20" s="89">
        <f t="shared" si="3"/>
        <v>47</v>
      </c>
      <c r="H20" s="102">
        <f t="shared" si="3"/>
        <v>109</v>
      </c>
      <c r="I20" s="89">
        <f t="shared" si="3"/>
        <v>13</v>
      </c>
      <c r="J20" s="89">
        <f t="shared" si="3"/>
        <v>13</v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4" t="s">
        <v>46</v>
      </c>
      <c r="C22" s="24" t="s">
        <v>21</v>
      </c>
      <c r="D22" s="24" t="s">
        <v>23</v>
      </c>
      <c r="E22" s="24" t="s">
        <v>47</v>
      </c>
      <c r="F22" s="205" t="s">
        <v>48</v>
      </c>
      <c r="G22" s="205"/>
      <c r="H22" s="205"/>
      <c r="I22" s="205"/>
      <c r="J22" s="24" t="s">
        <v>21</v>
      </c>
      <c r="K22" s="24" t="s">
        <v>23</v>
      </c>
      <c r="L22" s="24" t="s">
        <v>47</v>
      </c>
      <c r="M22" s="205" t="s">
        <v>48</v>
      </c>
      <c r="N22" s="205"/>
      <c r="O22" s="205"/>
      <c r="P22" s="205"/>
    </row>
    <row r="23" spans="2:16" ht="13.5" customHeight="1" x14ac:dyDescent="0.25">
      <c r="B23" s="204"/>
      <c r="C23" s="135">
        <f>D18+5</f>
        <v>54090</v>
      </c>
      <c r="D23" s="135">
        <f>C23+2</f>
        <v>54092</v>
      </c>
      <c r="E23" s="110" t="s">
        <v>181</v>
      </c>
      <c r="F23" s="203" t="s">
        <v>192</v>
      </c>
      <c r="G23" s="203"/>
      <c r="H23" s="203"/>
      <c r="I23" s="203"/>
      <c r="J23" s="216">
        <f>J18+5</f>
        <v>54329</v>
      </c>
      <c r="K23" s="216">
        <f>J23+2</f>
        <v>54331</v>
      </c>
      <c r="L23" s="111" t="s">
        <v>50</v>
      </c>
      <c r="M23" s="217" t="s">
        <v>198</v>
      </c>
      <c r="N23" s="217"/>
      <c r="O23" s="217"/>
      <c r="P23" s="217"/>
    </row>
    <row r="24" spans="2:16" ht="13.5" customHeight="1" x14ac:dyDescent="0.25">
      <c r="B24" s="204"/>
      <c r="C24" s="136"/>
      <c r="D24" s="136"/>
      <c r="E24" s="111" t="s">
        <v>177</v>
      </c>
      <c r="F24" s="203" t="s">
        <v>179</v>
      </c>
      <c r="G24" s="203"/>
      <c r="H24" s="203"/>
      <c r="I24" s="203"/>
      <c r="J24" s="216"/>
      <c r="K24" s="216"/>
      <c r="L24" s="111" t="s">
        <v>51</v>
      </c>
      <c r="M24" s="217" t="s">
        <v>179</v>
      </c>
      <c r="N24" s="217"/>
      <c r="O24" s="217"/>
      <c r="P24" s="217"/>
    </row>
    <row r="25" spans="2:16" ht="13.5" customHeight="1" x14ac:dyDescent="0.25">
      <c r="B25" s="204"/>
      <c r="C25" s="136">
        <f>D23+1</f>
        <v>54093</v>
      </c>
      <c r="D25" s="136">
        <f>C25+3</f>
        <v>54096</v>
      </c>
      <c r="E25" s="111" t="s">
        <v>51</v>
      </c>
      <c r="F25" s="203" t="s">
        <v>193</v>
      </c>
      <c r="G25" s="203"/>
      <c r="H25" s="203"/>
      <c r="I25" s="203"/>
      <c r="J25" s="216">
        <f>K23+1</f>
        <v>54332</v>
      </c>
      <c r="K25" s="216">
        <f>J25+4</f>
        <v>54336</v>
      </c>
      <c r="L25" s="111" t="s">
        <v>180</v>
      </c>
      <c r="M25" s="217" t="s">
        <v>199</v>
      </c>
      <c r="N25" s="217"/>
      <c r="O25" s="217"/>
      <c r="P25" s="217"/>
    </row>
    <row r="26" spans="2:16" ht="13.5" customHeight="1" x14ac:dyDescent="0.25">
      <c r="B26" s="204"/>
      <c r="C26" s="136"/>
      <c r="D26" s="136"/>
      <c r="E26" s="111" t="s">
        <v>50</v>
      </c>
      <c r="F26" s="203" t="s">
        <v>179</v>
      </c>
      <c r="G26" s="203"/>
      <c r="H26" s="203"/>
      <c r="I26" s="203"/>
      <c r="J26" s="216"/>
      <c r="K26" s="216"/>
      <c r="L26" s="111" t="s">
        <v>49</v>
      </c>
      <c r="M26" s="217" t="s">
        <v>179</v>
      </c>
      <c r="N26" s="217"/>
      <c r="O26" s="217"/>
      <c r="P26" s="21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2" t="s">
        <v>52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6"/>
      <c r="D30" s="118">
        <v>8.3333333333333329E-2</v>
      </c>
      <c r="E30" s="118">
        <v>6.25E-2</v>
      </c>
      <c r="F30" s="118"/>
      <c r="G30" s="127"/>
      <c r="H30" s="127"/>
      <c r="I30" s="127"/>
      <c r="J30" s="127"/>
      <c r="K30" s="128"/>
      <c r="L30" s="127"/>
      <c r="M30" s="118"/>
      <c r="N30" s="134"/>
      <c r="O30" s="134">
        <v>0.15694444444444444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29"/>
      <c r="D31" s="212">
        <v>0.25694444444444448</v>
      </c>
      <c r="E31" s="212">
        <v>6.25E-2</v>
      </c>
      <c r="F31" s="130"/>
      <c r="G31" s="130"/>
      <c r="H31" s="130"/>
      <c r="I31" s="130"/>
      <c r="J31" s="130"/>
      <c r="K31" s="212">
        <v>4.5138888888888888E-2</v>
      </c>
      <c r="L31" s="130"/>
      <c r="M31" s="130"/>
      <c r="N31" s="130"/>
      <c r="O31" s="131"/>
      <c r="P31" s="94">
        <f>SUM(C31:N31)</f>
        <v>0.36458333333333337</v>
      </c>
    </row>
    <row r="32" spans="2:16" ht="14.1" customHeight="1" x14ac:dyDescent="0.25">
      <c r="B32" s="25" t="s">
        <v>67</v>
      </c>
      <c r="C32" s="115"/>
      <c r="D32" s="133"/>
      <c r="E32" s="133"/>
      <c r="F32" s="116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4">D31-D32-D33</f>
        <v>0.25694444444444448</v>
      </c>
      <c r="E34" s="84">
        <f t="shared" si="4"/>
        <v>6.25E-2</v>
      </c>
      <c r="F34" s="84">
        <f t="shared" si="4"/>
        <v>0</v>
      </c>
      <c r="G34" s="84">
        <f t="shared" si="4"/>
        <v>0</v>
      </c>
      <c r="H34" s="84">
        <f t="shared" si="4"/>
        <v>0</v>
      </c>
      <c r="I34" s="84">
        <f t="shared" si="4"/>
        <v>0</v>
      </c>
      <c r="J34" s="84">
        <f t="shared" si="4"/>
        <v>0</v>
      </c>
      <c r="K34" s="84">
        <f t="shared" si="4"/>
        <v>4.5138888888888888E-2</v>
      </c>
      <c r="L34" s="84">
        <f t="shared" si="4"/>
        <v>0</v>
      </c>
      <c r="M34" s="84">
        <f t="shared" si="4"/>
        <v>0</v>
      </c>
      <c r="N34" s="84">
        <f t="shared" si="4"/>
        <v>0</v>
      </c>
      <c r="O34" s="98"/>
      <c r="P34" s="99">
        <f t="shared" si="4"/>
        <v>0.36458333333333337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9" t="s">
        <v>69</v>
      </c>
      <c r="C36" s="187" t="s">
        <v>194</v>
      </c>
      <c r="D36" s="187"/>
      <c r="E36" s="187" t="s">
        <v>195</v>
      </c>
      <c r="F36" s="187"/>
      <c r="G36" s="187" t="s">
        <v>197</v>
      </c>
      <c r="H36" s="187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06"/>
      <c r="E53" s="106"/>
      <c r="F53" s="106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07"/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-153.87</v>
      </c>
      <c r="D72" s="222">
        <v>-155.38800000000001</v>
      </c>
      <c r="E72" s="76" t="s">
        <v>120</v>
      </c>
      <c r="F72" s="90">
        <v>19</v>
      </c>
      <c r="G72" s="218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-137.47900000000001</v>
      </c>
      <c r="D73" s="222">
        <v>-142.143</v>
      </c>
      <c r="E73" s="77" t="s">
        <v>124</v>
      </c>
      <c r="F73" s="91">
        <v>35</v>
      </c>
      <c r="G73" s="219">
        <v>42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-210.85599999999999</v>
      </c>
      <c r="D74" s="222">
        <v>-212.05600000000001</v>
      </c>
      <c r="E74" s="77" t="s">
        <v>129</v>
      </c>
      <c r="F74" s="95">
        <v>10</v>
      </c>
      <c r="G74" s="22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-112.15300000000001</v>
      </c>
      <c r="D75" s="222">
        <v>-114.36199999999999</v>
      </c>
      <c r="E75" s="77" t="s">
        <v>134</v>
      </c>
      <c r="F75" s="95">
        <v>50</v>
      </c>
      <c r="G75" s="22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23.818000000000001</v>
      </c>
      <c r="D76" s="222">
        <v>22.474</v>
      </c>
      <c r="E76" s="77" t="s">
        <v>139</v>
      </c>
      <c r="F76" s="95">
        <v>40</v>
      </c>
      <c r="G76" s="22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28.344999999999999</v>
      </c>
      <c r="D77" s="222">
        <v>26.440999999999999</v>
      </c>
      <c r="E77" s="77" t="s">
        <v>144</v>
      </c>
      <c r="F77" s="95">
        <v>160</v>
      </c>
      <c r="G77" s="22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19.855</v>
      </c>
      <c r="D78" s="222">
        <v>18.800999999999998</v>
      </c>
      <c r="E78" s="77" t="s">
        <v>149</v>
      </c>
      <c r="F78" s="92"/>
      <c r="G78" s="22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20.725000000000001</v>
      </c>
      <c r="D79" s="222">
        <v>19.609000000000002</v>
      </c>
      <c r="E79" s="76" t="s">
        <v>154</v>
      </c>
      <c r="F79" s="90">
        <v>18</v>
      </c>
      <c r="G79" s="218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2.6800000000000001E-5</v>
      </c>
      <c r="D80" s="223">
        <v>2.6400000000000001E-5</v>
      </c>
      <c r="E80" s="77" t="s">
        <v>159</v>
      </c>
      <c r="F80" s="91">
        <v>38</v>
      </c>
      <c r="G80" s="219">
        <v>72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6" t="s">
        <v>163</v>
      </c>
      <c r="C84" s="196"/>
    </row>
    <row r="85" spans="2:16" ht="15" customHeight="1" x14ac:dyDescent="0.25">
      <c r="B85" s="197" t="s">
        <v>185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 t="s">
        <v>196</v>
      </c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2024-11-12T03:07:01Z</dcterms:modified>
</cp:coreProperties>
</file>