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19" i="1"/>
  <c r="I18" i="1" l="1"/>
  <c r="J18" i="1" s="1"/>
  <c r="J19" i="1" s="1"/>
  <c r="H18" i="1" l="1"/>
  <c r="F18" i="1"/>
  <c r="G18" i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<sst xmlns="http://schemas.openxmlformats.org/spreadsheetml/2006/main" count="214" uniqueCount="193">
  <si>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</si>
  <si>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</si>
  <si>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</si>
  <si>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</si>
  <si>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</si>
  <si>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</si>
  <si>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</si>
  <si>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</si>
  <si>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</si>
  <si>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</si>
  <si>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</si>
  <si>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</si>
  <si>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</si>
  <si>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</si>
  <si>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</si>
  <si>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</si>
  <si>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</si>
  <si>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</si>
  <si>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</si>
  <si>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</si>
  <si>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</si>
  <si>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</si>
  <si>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</si>
  <si>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</si>
  <si>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</si>
  <si>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</si>
  <si>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</si>
  <si>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</si>
  <si>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</si>
  <si>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</si>
  <si>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</si>
  <si>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</si>
  <si>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</si>
  <si>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</si>
  <si>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</si>
  <si>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</si>
  <si>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</si>
  <si>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</si>
  <si>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</si>
  <si>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</si>
  <si>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</si>
  <si>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</si>
  <si>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</si>
  <si>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</si>
  <si>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</si>
  <si>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</si>
  <si>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</si>
  <si>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</si>
  <si>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</si>
  <si>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</si>
  <si>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</si>
  <si>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</si>
  <si>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</si>
  <si>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</si>
  <si>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</si>
  <si>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</si>
  <si>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</si>
  <si>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</si>
  <si>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</si>
  <si>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</si>
  <si>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</si>
  <si>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</si>
  <si>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</si>
  <si>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</si>
  <si>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</si>
  <si>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</si>
  <si>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</si>
  <si>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</si>
  <si>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</si>
  <si>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</si>
  <si>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</si>
  <si>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</si>
  <si>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</si>
  <si>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</si>
  <si>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</si>
  <si>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</si>
  <si>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</si>
  <si>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</si>
  <si>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</si>
  <si>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</si>
  <si>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</si>
  <si>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</si>
  <si>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</si>
  <si>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</si>
  <si>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</si>
  <si>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</si>
  <si>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</si>
  <si>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</si>
  <si>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</si>
  <si>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</si>
  <si>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</si>
  <si>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</si>
  <si>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</si>
  <si>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</si>
  <si>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</si>
  <si>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</si>
  <si>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</si>
  <si>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</si>
  <si>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</si>
  <si>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</si>
  <si>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</si>
  <si>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</si>
  <si>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</si>
  <si>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</si>
  <si>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</si>
  <si>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</si>
  <si>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</si>
  <si>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</si>
  <si>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</si>
  <si>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</si>
  <si>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</si>
  <si>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</si>
  <si>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</si>
  <si>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</si>
  <si>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</si>
  <si>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</si>
  <si>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</si>
  <si>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</si>
  <si>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</si>
  <si>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</si>
  <si>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</si>
  <si>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</si>
  <si>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</si>
  <si>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</si>
  <si>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</si>
  <si>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</si>
  <si>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</si>
  <si>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</si>
  <si>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</si>
  <si>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</si>
  <si>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</si>
  <si>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</si>
  <si>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</si>
  <si>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</si>
  <si>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</si>
  <si>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</si>
  <si>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</si>
  <si>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</si>
  <si>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</si>
  <si>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</si>
  <si>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</si>
  <si>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</si>
  <si>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</si>
  <si>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</si>
  <si>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</si>
  <si>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</si>
  <si>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</si>
  <si>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</si>
  <si>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</si>
  <si>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</si>
  <si>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</si>
  <si>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</si>
  <si>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</si>
  <si>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</si>
  <si>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</si>
  <si>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</si>
  <si>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</si>
  <si>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</si>
  <si>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</si>
  <si>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</si>
  <si>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</si>
  <si>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</si>
  <si>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</si>
  <si>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</si>
  <si>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</si>
  <si>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</si>
  <si>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</si>
  <si>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</si>
  <si>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</si>
  <si>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</si>
  <si>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</si>
  <si>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</si>
  <si>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</si>
  <si>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</si>
  <si>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</si>
  <si>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</si>
  <si>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</si>
  <si>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</si>
  <si>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</si>
  <si>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</si>
  <si>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</si>
  <si>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</si>
  <si>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</si>
  <si>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KAMP</t>
    <phoneticPr fontId="3" type="noConversion"/>
  </si>
  <si>
    <t>1) 방풍막 연결</t>
    <phoneticPr fontId="3" type="noConversion"/>
  </si>
  <si>
    <t>E</t>
    <phoneticPr fontId="3" type="noConversion"/>
  </si>
  <si>
    <t>KSP</t>
    <phoneticPr fontId="3" type="noConversion"/>
  </si>
  <si>
    <t>E</t>
    <phoneticPr fontId="3" type="noConversion"/>
  </si>
  <si>
    <t>E</t>
    <phoneticPr fontId="3" type="noConversion"/>
  </si>
  <si>
    <t>TMT</t>
    <phoneticPr fontId="3" type="noConversion"/>
  </si>
  <si>
    <t>ENG-KSP</t>
    <phoneticPr fontId="3" type="noConversion"/>
  </si>
  <si>
    <t>M_053936-053937:N</t>
    <phoneticPr fontId="3" type="noConversion"/>
  </si>
  <si>
    <t xml:space="preserve"> [22:15] 구름과 고습으로 관측 중단후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</si>
</sst>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40" fillId="2" borderId="2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4" sqref="G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0">
        <v>45606</v>
      </c>
      <c r="D3" s="151"/>
      <c r="E3" s="1"/>
      <c r="F3" s="1"/>
      <c r="G3" s="1"/>
      <c r="H3" s="1"/>
      <c r="I3" s="1"/>
      <c r="J3" s="1"/>
      <c r="K3" s="35" t="s">
        <v>2</v>
      </c>
      <c r="L3" s="152">
        <f>(P31-(P32+P33))/P31*100</f>
        <v>55.462184873949582</v>
      </c>
      <c r="M3" s="152"/>
      <c r="N3" s="35" t="s">
        <v>3</v>
      </c>
      <c r="O3" s="152">
        <f>(P31-P33)/P31*100</f>
        <v>100</v>
      </c>
      <c r="P3" s="152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1">
        <v>0.77083333333333337</v>
      </c>
      <c r="D9" s="123">
        <v>3</v>
      </c>
      <c r="E9" s="123">
        <v>11</v>
      </c>
      <c r="F9" s="123">
        <v>69</v>
      </c>
      <c r="G9" s="111" t="s">
        <v>188</v>
      </c>
      <c r="H9" s="123">
        <v>7.2</v>
      </c>
      <c r="I9" s="111">
        <v>69.8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5">
        <v>0.91666666666666663</v>
      </c>
      <c r="D10" s="123">
        <v>1.623</v>
      </c>
      <c r="E10" s="123">
        <v>7</v>
      </c>
      <c r="F10" s="123">
        <v>80</v>
      </c>
      <c r="G10" s="111" t="s">
        <v>185</v>
      </c>
      <c r="H10" s="123">
        <v>7</v>
      </c>
      <c r="I10" s="126"/>
      <c r="J10" s="12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22">
        <v>0.10208333333333335</v>
      </c>
      <c r="D11" s="221"/>
      <c r="E11" s="223">
        <v>5</v>
      </c>
      <c r="F11" s="223">
        <v>88</v>
      </c>
      <c r="G11" s="111" t="s">
        <v>187</v>
      </c>
      <c r="H11" s="123">
        <v>3.9</v>
      </c>
      <c r="I11" s="224"/>
      <c r="J11" s="124">
        <f>IF(L11, 1, 0) + IF(M11, 2, 0) + IF(N11, 4, 0) + IF(O11, 8, 0) + IF(P11, 16, 0)</f>
        <v>12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23.331250000000001</v>
      </c>
      <c r="D12" s="12">
        <f>AVERAGE(D9:D11)</f>
        <v>2.3115000000000001</v>
      </c>
      <c r="E12" s="12">
        <f>AVERAGE(E9:E11)</f>
        <v>7.666666666666667</v>
      </c>
      <c r="F12" s="13">
        <f>AVERAGE(F9:F11)</f>
        <v>79</v>
      </c>
      <c r="G12" s="14"/>
      <c r="H12" s="15">
        <f>AVERAGE(H9:H11)</f>
        <v>6.0333333333333323</v>
      </c>
      <c r="I12" s="16"/>
      <c r="J12" s="17">
        <f>AVERAGE(J9:J11)</f>
        <v>5.666666666666667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189</v>
      </c>
      <c r="F16" s="122" t="s">
        <v>183</v>
      </c>
      <c r="G16" s="122" t="s">
        <v>186</v>
      </c>
      <c r="H16" s="122" t="s">
        <v>190</v>
      </c>
      <c r="I16" s="122" t="s">
        <v>178</v>
      </c>
      <c r="J16" s="122" t="s">
        <v>178</v>
      </c>
      <c r="K16" s="100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0.6972222222222223</v>
      </c>
      <c r="D17" s="121">
        <v>0.69930555555555562</v>
      </c>
      <c r="E17" s="136">
        <v>0.74375000000000002</v>
      </c>
      <c r="F17" s="121">
        <v>0.76874999999999993</v>
      </c>
      <c r="G17" s="121">
        <v>0.83333333333333337</v>
      </c>
      <c r="H17" s="121">
        <v>0.91666666666666663</v>
      </c>
      <c r="I17" s="121">
        <v>0.9375</v>
      </c>
      <c r="J17" s="121">
        <v>0.10208333333333335</v>
      </c>
      <c r="K17" s="101"/>
      <c r="L17" s="101"/>
      <c r="M17" s="101"/>
      <c r="N17" s="101"/>
      <c r="O17" s="101"/>
      <c r="P17" s="121">
        <v>0.10555555555555556</v>
      </c>
    </row>
    <row r="18" spans="2:16" ht="14.1" customHeight="1" x14ac:dyDescent="0.25">
      <c r="B18" s="24" t="s">
        <v>43</v>
      </c>
      <c r="C18" s="122">
        <v>53891</v>
      </c>
      <c r="D18" s="122">
        <f>C18+1</f>
        <v>53892</v>
      </c>
      <c r="E18" s="122">
        <f t="shared" ref="E18" si="0">D19+1</f>
        <v>53897</v>
      </c>
      <c r="F18" s="122">
        <f t="shared" ref="F18" si="1">E19+1</f>
        <v>53912</v>
      </c>
      <c r="G18" s="122">
        <f t="shared" ref="G18" si="2">F19+1</f>
        <v>53954</v>
      </c>
      <c r="H18" s="122">
        <f t="shared" ref="H18" si="3">G19+1</f>
        <v>53989</v>
      </c>
      <c r="I18" s="122">
        <f t="shared" ref="I18:J18" si="4">H19+1</f>
        <v>54014</v>
      </c>
      <c r="J18" s="122">
        <f t="shared" si="4"/>
        <v>54078</v>
      </c>
      <c r="K18" s="100"/>
      <c r="L18" s="101"/>
      <c r="M18" s="101"/>
      <c r="N18" s="101"/>
      <c r="O18" s="101"/>
      <c r="P18" s="122">
        <f>MAX(C18:O19)+1</f>
        <v>54083</v>
      </c>
    </row>
    <row r="19" spans="2:16" ht="14.1" customHeight="1" thickBot="1" x14ac:dyDescent="0.3">
      <c r="B19" s="9" t="s">
        <v>44</v>
      </c>
      <c r="C19" s="83"/>
      <c r="D19" s="122">
        <f>D18+4</f>
        <v>53896</v>
      </c>
      <c r="E19" s="133">
        <v>53911</v>
      </c>
      <c r="F19" s="133">
        <v>53953</v>
      </c>
      <c r="G19" s="133">
        <v>53988</v>
      </c>
      <c r="H19" s="133">
        <v>54013</v>
      </c>
      <c r="I19" s="133">
        <f>I18+63</f>
        <v>54077</v>
      </c>
      <c r="J19" s="133">
        <f>J18+4</f>
        <v>54082</v>
      </c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5">IF(ISNUMBER(E18),E19-E18+1,"")</f>
        <v>15</v>
      </c>
      <c r="F20" s="89">
        <f t="shared" si="5"/>
        <v>42</v>
      </c>
      <c r="G20" s="89">
        <f t="shared" si="5"/>
        <v>35</v>
      </c>
      <c r="H20" s="102">
        <f t="shared" si="5"/>
        <v>25</v>
      </c>
      <c r="I20" s="89">
        <f t="shared" si="5"/>
        <v>64</v>
      </c>
      <c r="J20" s="89">
        <f t="shared" si="5"/>
        <v>5</v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8" t="s">
        <v>46</v>
      </c>
      <c r="C22" s="24" t="s">
        <v>21</v>
      </c>
      <c r="D22" s="24" t="s">
        <v>23</v>
      </c>
      <c r="E22" s="24" t="s">
        <v>47</v>
      </c>
      <c r="F22" s="159" t="s">
        <v>48</v>
      </c>
      <c r="G22" s="159"/>
      <c r="H22" s="159"/>
      <c r="I22" s="159"/>
      <c r="J22" s="24" t="s">
        <v>21</v>
      </c>
      <c r="K22" s="24" t="s">
        <v>23</v>
      </c>
      <c r="L22" s="24" t="s">
        <v>47</v>
      </c>
      <c r="M22" s="159" t="s">
        <v>48</v>
      </c>
      <c r="N22" s="159"/>
      <c r="O22" s="159"/>
      <c r="P22" s="159"/>
    </row>
    <row r="23" spans="2:16" ht="13.5" customHeight="1" x14ac:dyDescent="0.25">
      <c r="B23" s="158"/>
      <c r="C23" s="137"/>
      <c r="D23" s="137"/>
      <c r="E23" s="110" t="s">
        <v>181</v>
      </c>
      <c r="F23" s="157" t="s">
        <v>179</v>
      </c>
      <c r="G23" s="157"/>
      <c r="H23" s="157"/>
      <c r="I23" s="157"/>
      <c r="J23" s="115"/>
      <c r="K23" s="115"/>
      <c r="L23" s="111" t="s">
        <v>50</v>
      </c>
      <c r="M23" s="157" t="s">
        <v>179</v>
      </c>
      <c r="N23" s="157"/>
      <c r="O23" s="157"/>
      <c r="P23" s="157"/>
    </row>
    <row r="24" spans="2:16" ht="13.5" customHeight="1" x14ac:dyDescent="0.25">
      <c r="B24" s="158"/>
      <c r="C24" s="138"/>
      <c r="D24" s="138"/>
      <c r="E24" s="111" t="s">
        <v>177</v>
      </c>
      <c r="F24" s="157" t="s">
        <v>179</v>
      </c>
      <c r="G24" s="157"/>
      <c r="H24" s="157"/>
      <c r="I24" s="157"/>
      <c r="J24" s="115"/>
      <c r="K24" s="115"/>
      <c r="L24" s="111" t="s">
        <v>51</v>
      </c>
      <c r="M24" s="157" t="s">
        <v>179</v>
      </c>
      <c r="N24" s="157"/>
      <c r="O24" s="157"/>
      <c r="P24" s="157"/>
    </row>
    <row r="25" spans="2:16" ht="13.5" customHeight="1" x14ac:dyDescent="0.25">
      <c r="B25" s="158"/>
      <c r="C25" s="138"/>
      <c r="D25" s="138"/>
      <c r="E25" s="111" t="s">
        <v>51</v>
      </c>
      <c r="F25" s="157" t="s">
        <v>179</v>
      </c>
      <c r="G25" s="157"/>
      <c r="H25" s="157"/>
      <c r="I25" s="157"/>
      <c r="J25" s="115"/>
      <c r="K25" s="115"/>
      <c r="L25" s="111" t="s">
        <v>180</v>
      </c>
      <c r="M25" s="157" t="s">
        <v>179</v>
      </c>
      <c r="N25" s="157"/>
      <c r="O25" s="157"/>
      <c r="P25" s="157"/>
    </row>
    <row r="26" spans="2:16" ht="13.5" customHeight="1" x14ac:dyDescent="0.25">
      <c r="B26" s="158"/>
      <c r="C26" s="138"/>
      <c r="D26" s="138"/>
      <c r="E26" s="111" t="s">
        <v>50</v>
      </c>
      <c r="F26" s="157" t="s">
        <v>179</v>
      </c>
      <c r="G26" s="157"/>
      <c r="H26" s="157"/>
      <c r="I26" s="157"/>
      <c r="J26" s="115"/>
      <c r="K26" s="115"/>
      <c r="L26" s="111" t="s">
        <v>49</v>
      </c>
      <c r="M26" s="157" t="s">
        <v>179</v>
      </c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9" t="s">
        <v>52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7"/>
      <c r="D30" s="119">
        <v>8.3333333333333329E-2</v>
      </c>
      <c r="E30" s="119">
        <v>6.25E-2</v>
      </c>
      <c r="F30" s="119"/>
      <c r="G30" s="128"/>
      <c r="H30" s="128"/>
      <c r="I30" s="128"/>
      <c r="J30" s="128"/>
      <c r="K30" s="129"/>
      <c r="L30" s="128"/>
      <c r="M30" s="119"/>
      <c r="N30" s="135"/>
      <c r="O30" s="135">
        <v>0.15763888888888888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30"/>
      <c r="D31" s="139">
        <v>0.24097222222222223</v>
      </c>
      <c r="E31" s="139">
        <v>6.458333333333334E-2</v>
      </c>
      <c r="F31" s="131"/>
      <c r="G31" s="131"/>
      <c r="H31" s="131"/>
      <c r="I31" s="131"/>
      <c r="J31" s="131"/>
      <c r="K31" s="139">
        <v>2.4999999999999998E-2</v>
      </c>
      <c r="L31" s="131"/>
      <c r="M31" s="131"/>
      <c r="N31" s="131"/>
      <c r="O31" s="132"/>
      <c r="P31" s="94">
        <f>SUM(C31:N31)</f>
        <v>0.3305555555555556</v>
      </c>
    </row>
    <row r="32" spans="2:16" ht="14.1" customHeight="1" x14ac:dyDescent="0.25">
      <c r="B32" s="25" t="s">
        <v>67</v>
      </c>
      <c r="C32" s="116"/>
      <c r="D32" s="134">
        <v>0.14722222222222223</v>
      </c>
      <c r="E32" s="134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0.14722222222222223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6">D31-D32-D33</f>
        <v>9.375E-2</v>
      </c>
      <c r="E34" s="84">
        <f t="shared" si="6"/>
        <v>6.458333333333334E-2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2.4999999999999998E-2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98"/>
      <c r="P34" s="99">
        <f t="shared" si="6"/>
        <v>0.18333333333333338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4" t="s">
        <v>69</v>
      </c>
      <c r="C36" s="160" t="s">
        <v>191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5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5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5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5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6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 t="s">
        <v>192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90"/>
      <c r="C52" s="191"/>
      <c r="D52" s="168"/>
      <c r="E52" s="168"/>
      <c r="F52" s="168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106"/>
      <c r="E53" s="106"/>
      <c r="F53" s="106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07"/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2" t="b">
        <v>1</v>
      </c>
      <c r="E59" s="203" t="s">
        <v>79</v>
      </c>
      <c r="F59" s="204"/>
      <c r="G59" s="32" t="b">
        <v>1</v>
      </c>
      <c r="H59" s="205" t="s">
        <v>80</v>
      </c>
      <c r="I59" s="204"/>
      <c r="J59" s="32" t="b">
        <v>1</v>
      </c>
      <c r="K59" s="205" t="s">
        <v>81</v>
      </c>
      <c r="L59" s="204"/>
      <c r="M59" s="32" t="b">
        <v>1</v>
      </c>
      <c r="N59" s="206" t="s">
        <v>82</v>
      </c>
      <c r="O59" s="204"/>
      <c r="P59" s="32" t="b">
        <v>1</v>
      </c>
    </row>
    <row r="60" spans="2:16" ht="20.100000000000001" customHeight="1" x14ac:dyDescent="0.25">
      <c r="B60" s="203" t="s">
        <v>83</v>
      </c>
      <c r="C60" s="204"/>
      <c r="D60" s="32" t="b">
        <v>1</v>
      </c>
      <c r="E60" s="203" t="s">
        <v>84</v>
      </c>
      <c r="F60" s="204"/>
      <c r="G60" s="32" t="b">
        <v>1</v>
      </c>
      <c r="H60" s="205" t="s">
        <v>85</v>
      </c>
      <c r="I60" s="204"/>
      <c r="J60" s="32" t="b">
        <v>1</v>
      </c>
      <c r="K60" s="205" t="s">
        <v>86</v>
      </c>
      <c r="L60" s="204"/>
      <c r="M60" s="32" t="b">
        <v>1</v>
      </c>
      <c r="N60" s="206" t="s">
        <v>87</v>
      </c>
      <c r="O60" s="204"/>
      <c r="P60" s="32" t="b">
        <v>1</v>
      </c>
    </row>
    <row r="61" spans="2:16" ht="20.100000000000001" customHeight="1" x14ac:dyDescent="0.25">
      <c r="B61" s="203" t="s">
        <v>88</v>
      </c>
      <c r="C61" s="204"/>
      <c r="D61" s="32" t="b">
        <v>1</v>
      </c>
      <c r="E61" s="203" t="s">
        <v>89</v>
      </c>
      <c r="F61" s="204"/>
      <c r="G61" s="32" t="b">
        <v>1</v>
      </c>
      <c r="H61" s="205" t="s">
        <v>90</v>
      </c>
      <c r="I61" s="204"/>
      <c r="J61" s="32" t="b">
        <v>1</v>
      </c>
      <c r="K61" s="205" t="s">
        <v>91</v>
      </c>
      <c r="L61" s="204"/>
      <c r="M61" s="32" t="b">
        <v>1</v>
      </c>
      <c r="N61" s="206" t="s">
        <v>92</v>
      </c>
      <c r="O61" s="204"/>
      <c r="P61" s="32" t="b">
        <v>1</v>
      </c>
    </row>
    <row r="62" spans="2:16" ht="20.100000000000001" customHeight="1" x14ac:dyDescent="0.25">
      <c r="B62" s="205" t="s">
        <v>90</v>
      </c>
      <c r="C62" s="204"/>
      <c r="D62" s="32" t="b">
        <v>1</v>
      </c>
      <c r="E62" s="203" t="s">
        <v>93</v>
      </c>
      <c r="F62" s="204"/>
      <c r="G62" s="32" t="b">
        <v>1</v>
      </c>
      <c r="H62" s="205" t="s">
        <v>94</v>
      </c>
      <c r="I62" s="204"/>
      <c r="J62" s="32" t="b">
        <v>0</v>
      </c>
      <c r="K62" s="205" t="s">
        <v>95</v>
      </c>
      <c r="L62" s="204"/>
      <c r="M62" s="32" t="b">
        <v>1</v>
      </c>
      <c r="N62" s="206" t="s">
        <v>85</v>
      </c>
      <c r="O62" s="204"/>
      <c r="P62" s="32" t="b">
        <v>1</v>
      </c>
    </row>
    <row r="63" spans="2:16" ht="20.100000000000001" customHeight="1" x14ac:dyDescent="0.25">
      <c r="B63" s="205" t="s">
        <v>96</v>
      </c>
      <c r="C63" s="204"/>
      <c r="D63" s="32" t="b">
        <v>1</v>
      </c>
      <c r="E63" s="203" t="s">
        <v>97</v>
      </c>
      <c r="F63" s="204"/>
      <c r="G63" s="32" t="b">
        <v>1</v>
      </c>
      <c r="H63" s="37"/>
      <c r="I63" s="38"/>
      <c r="J63" s="39"/>
      <c r="K63" s="205" t="s">
        <v>98</v>
      </c>
      <c r="L63" s="204"/>
      <c r="M63" s="32" t="b">
        <v>1</v>
      </c>
      <c r="N63" s="206" t="s">
        <v>166</v>
      </c>
      <c r="O63" s="204"/>
      <c r="P63" s="32" t="b">
        <v>1</v>
      </c>
    </row>
    <row r="64" spans="2:16" ht="20.100000000000001" customHeight="1" x14ac:dyDescent="0.25">
      <c r="B64" s="205" t="s">
        <v>99</v>
      </c>
      <c r="C64" s="204"/>
      <c r="D64" s="32" t="b">
        <v>0</v>
      </c>
      <c r="E64" s="203" t="s">
        <v>100</v>
      </c>
      <c r="F64" s="204"/>
      <c r="G64" s="32" t="b">
        <v>1</v>
      </c>
      <c r="H64" s="40"/>
      <c r="I64" s="41"/>
      <c r="J64" s="42"/>
      <c r="K64" s="213" t="s">
        <v>101</v>
      </c>
      <c r="L64" s="21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3" t="s">
        <v>164</v>
      </c>
      <c r="F65" s="20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7" t="s">
        <v>107</v>
      </c>
      <c r="C69" s="207"/>
      <c r="D69" s="50"/>
      <c r="E69" s="50"/>
      <c r="F69" s="209" t="s">
        <v>108</v>
      </c>
      <c r="G69" s="211" t="s">
        <v>109</v>
      </c>
      <c r="H69" s="50"/>
      <c r="I69" s="207" t="s">
        <v>110</v>
      </c>
      <c r="J69" s="20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8"/>
      <c r="C70" s="208"/>
      <c r="D70" s="54"/>
      <c r="E70" s="55"/>
      <c r="F70" s="210"/>
      <c r="G70" s="212"/>
      <c r="H70" s="56"/>
      <c r="I70" s="208"/>
      <c r="J70" s="20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-153.93899999999999</v>
      </c>
      <c r="D72" s="219">
        <v>-155.613</v>
      </c>
      <c r="E72" s="76" t="s">
        <v>120</v>
      </c>
      <c r="F72" s="90">
        <v>19</v>
      </c>
      <c r="G72" s="215">
        <v>16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-138.44800000000001</v>
      </c>
      <c r="D73" s="219">
        <v>-142.215</v>
      </c>
      <c r="E73" s="77" t="s">
        <v>124</v>
      </c>
      <c r="F73" s="91">
        <v>35</v>
      </c>
      <c r="G73" s="216">
        <v>43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-211.41300000000001</v>
      </c>
      <c r="D74" s="219">
        <v>-212.124</v>
      </c>
      <c r="E74" s="77" t="s">
        <v>129</v>
      </c>
      <c r="F74" s="95">
        <v>10</v>
      </c>
      <c r="G74" s="21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-112.152</v>
      </c>
      <c r="D75" s="219">
        <v>-115.14100000000001</v>
      </c>
      <c r="E75" s="77" t="s">
        <v>134</v>
      </c>
      <c r="F75" s="95">
        <v>50</v>
      </c>
      <c r="G75" s="21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23.943999999999999</v>
      </c>
      <c r="D76" s="219">
        <v>21.51</v>
      </c>
      <c r="E76" s="77" t="s">
        <v>139</v>
      </c>
      <c r="F76" s="95">
        <v>40</v>
      </c>
      <c r="G76" s="21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28.172999999999998</v>
      </c>
      <c r="D77" s="219">
        <v>25.57</v>
      </c>
      <c r="E77" s="77" t="s">
        <v>144</v>
      </c>
      <c r="F77" s="95">
        <v>160</v>
      </c>
      <c r="G77" s="21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20.12</v>
      </c>
      <c r="D78" s="219">
        <v>17.742999999999999</v>
      </c>
      <c r="E78" s="77" t="s">
        <v>149</v>
      </c>
      <c r="F78" s="92"/>
      <c r="G78" s="21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20.968</v>
      </c>
      <c r="D79" s="219">
        <v>18.561</v>
      </c>
      <c r="E79" s="76" t="s">
        <v>154</v>
      </c>
      <c r="F79" s="90">
        <v>18</v>
      </c>
      <c r="G79" s="215">
        <v>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2.6699999999999998E-5</v>
      </c>
      <c r="D80" s="220">
        <v>2.62E-5</v>
      </c>
      <c r="E80" s="77" t="s">
        <v>159</v>
      </c>
      <c r="F80" s="91">
        <v>38</v>
      </c>
      <c r="G80" s="216">
        <v>70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3" t="s">
        <v>163</v>
      </c>
      <c r="C84" s="153"/>
    </row>
    <row r="85" spans="2:16" ht="15" customHeight="1" x14ac:dyDescent="0.25">
      <c r="B85" s="154" t="s">
        <v>184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2024-11-11T02:39:25Z</dcterms:modified>
</cp:coreProperties>
</file>