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1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9" i="1" s="1"/>
  <c r="D25" i="1" l="1"/>
  <c r="D23" i="1"/>
  <c r="C25" i="1" s="1"/>
  <c r="C23" i="1"/>
  <c r="H18" i="1" l="1"/>
  <c r="F18" i="1"/>
  <c r="G18" i="1"/>
  <c r="D18" i="1" l="1"/>
  <c r="E18" i="1" s="1"/>
  <c r="P33" i="1" l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<sst xmlns="http://schemas.openxmlformats.org/spreadsheetml/2006/main" count="212" uniqueCount="194">
  <si>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</si>
  <si>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</si>
  <si>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</si>
  <si>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</si>
  <si>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</si>
  <si>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</si>
  <si>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</si>
  <si>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</si>
  <si>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</si>
  <si>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</si>
  <si>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</si>
  <si>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</si>
  <si>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</si>
  <si>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</si>
  <si>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</si>
  <si>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</si>
  <si>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</si>
  <si>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</si>
  <si>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</si>
  <si>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</si>
  <si>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</si>
  <si>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</si>
  <si>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</si>
  <si>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</si>
  <si>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</si>
  <si>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</si>
  <si>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</si>
  <si>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</si>
  <si>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</si>
  <si>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</si>
  <si>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</si>
  <si>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</si>
  <si>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</si>
  <si>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</si>
  <si>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</si>
  <si>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</si>
  <si>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</si>
  <si>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</si>
  <si>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</si>
  <si>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</si>
  <si>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</si>
  <si>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</si>
  <si>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</si>
  <si>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</si>
  <si>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</si>
  <si>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</si>
  <si>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</si>
  <si>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</si>
  <si>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</si>
  <si>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</si>
  <si>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</si>
  <si>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</si>
  <si>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</si>
  <si>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</si>
  <si>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</si>
  <si>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</si>
  <si>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</si>
  <si>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</si>
  <si>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</si>
  <si>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</si>
  <si>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</si>
  <si>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</si>
  <si>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</si>
  <si>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</si>
  <si>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</si>
  <si>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</si>
  <si>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</si>
  <si>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</si>
  <si>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</si>
  <si>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</si>
  <si>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</si>
  <si>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</si>
  <si>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</si>
  <si>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</si>
  <si>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</si>
  <si>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</si>
  <si>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</si>
  <si>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</si>
  <si>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</si>
  <si>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</si>
  <si>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</si>
  <si>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</si>
  <si>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</si>
  <si>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</si>
  <si>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</si>
  <si>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</si>
  <si>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</si>
  <si>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</si>
  <si>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</si>
  <si>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</si>
  <si>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</si>
  <si>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</si>
  <si>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</si>
  <si>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</si>
  <si>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</si>
  <si>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</si>
  <si>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</si>
  <si>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</si>
  <si>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</si>
  <si>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</si>
  <si>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</si>
  <si>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</si>
  <si>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</si>
  <si>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</si>
  <si>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</si>
  <si>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</si>
  <si>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</si>
  <si>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</si>
  <si>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</si>
  <si>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</si>
  <si>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</si>
  <si>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</si>
  <si>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</si>
  <si>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</si>
  <si>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</si>
  <si>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</si>
  <si>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</si>
  <si>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</si>
  <si>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</si>
  <si>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</si>
  <si>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</si>
  <si>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</si>
  <si>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</si>
  <si>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</si>
  <si>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</si>
  <si>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</si>
  <si>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</si>
  <si>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</si>
  <si>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</si>
  <si>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</si>
  <si>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</si>
  <si>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</si>
  <si>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</si>
  <si>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</si>
  <si>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</si>
  <si>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</si>
  <si>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</si>
  <si>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</si>
  <si>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</si>
  <si>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</si>
  <si>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</si>
  <si>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</si>
  <si>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</si>
  <si>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</si>
  <si>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</si>
  <si>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</si>
  <si>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</si>
  <si>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</si>
  <si>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</si>
  <si>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</si>
  <si>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</si>
  <si>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</si>
  <si>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</si>
  <si>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</si>
  <si>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</si>
  <si>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</si>
  <si>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</si>
  <si>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</si>
  <si>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</si>
  <si>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</si>
  <si>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</si>
  <si>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</si>
  <si>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</si>
  <si>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</si>
  <si>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</si>
  <si>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</si>
  <si>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</si>
  <si>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</si>
  <si>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</si>
  <si>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</si>
  <si>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</si>
  <si>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</si>
  <si>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</si>
  <si>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</si>
  <si>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</si>
  <si>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</si>
  <si>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</si>
  <si>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</si>
  <si>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</si>
  <si>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</si>
  <si>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</si>
  <si>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</si>
  <si>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김부진</t>
    <phoneticPr fontId="3" type="noConversion"/>
  </si>
  <si>
    <t>KAMP</t>
    <phoneticPr fontId="3" type="noConversion"/>
  </si>
  <si>
    <t>1) 방풍막 연결</t>
    <phoneticPr fontId="3" type="noConversion"/>
  </si>
  <si>
    <t>E</t>
    <phoneticPr fontId="3" type="noConversion"/>
  </si>
  <si>
    <t>KSP</t>
    <phoneticPr fontId="3" type="noConversion"/>
  </si>
  <si>
    <t>E</t>
    <phoneticPr fontId="3" type="noConversion"/>
  </si>
  <si>
    <t>E</t>
    <phoneticPr fontId="3" type="noConversion"/>
  </si>
  <si>
    <t>TMT</t>
    <phoneticPr fontId="3" type="noConversion"/>
  </si>
  <si>
    <t>ENG-KSP</t>
    <phoneticPr fontId="3" type="noConversion"/>
  </si>
  <si>
    <t>20s/34k 22s/25k 37s/28k</t>
    <phoneticPr fontId="3" type="noConversion"/>
  </si>
  <si>
    <t>22s/22k 35s/27k 49s/20k 60s/23k</t>
    <phoneticPr fontId="3" type="noConversion"/>
  </si>
  <si>
    <t xml:space="preserve"> [22:45] 고습으로 중단후 대기,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</si>
</sst>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.5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6" fillId="11" borderId="50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45" fillId="8" borderId="18" xfId="0" applyNumberFormat="1" applyFont="1" applyFill="1" applyBorder="1" applyAlignment="1" applyProtection="1">
      <alignment horizontal="center" vertical="center"/>
      <protection locked="0"/>
    </xf>
    <xf numFmtId="177" fontId="45" fillId="8" borderId="19" xfId="0" applyNumberFormat="1" applyFont="1" applyFill="1" applyBorder="1" applyAlignment="1" applyProtection="1">
      <alignment horizontal="center" vertical="center"/>
      <protection locked="0"/>
    </xf>
    <xf numFmtId="177" fontId="45" fillId="8" borderId="20" xfId="0" applyNumberFormat="1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177" fontId="54" fillId="7" borderId="15" xfId="0" applyNumberFormat="1" applyFont="1" applyFill="1" applyBorder="1" applyAlignment="1" applyProtection="1">
      <alignment horizontal="center" vertical="center"/>
      <protection locked="0"/>
    </xf>
    <xf numFmtId="177" fontId="54" fillId="7" borderId="1" xfId="0" applyNumberFormat="1" applyFont="1" applyFill="1" applyBorder="1" applyAlignment="1" applyProtection="1">
      <alignment horizontal="center" vertical="center"/>
      <protection locked="0"/>
    </xf>
    <xf numFmtId="177" fontId="54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54" fillId="6" borderId="15" xfId="0" applyNumberFormat="1" applyFont="1" applyFill="1" applyBorder="1" applyAlignment="1" applyProtection="1">
      <alignment horizontal="center" vertical="center"/>
      <protection locked="0"/>
    </xf>
    <xf numFmtId="177" fontId="54" fillId="6" borderId="1" xfId="0" applyNumberFormat="1" applyFont="1" applyFill="1" applyBorder="1" applyAlignment="1" applyProtection="1">
      <alignment horizontal="center" vertical="center"/>
      <protection locked="0"/>
    </xf>
    <xf numFmtId="177" fontId="54" fillId="0" borderId="1" xfId="0" applyNumberFormat="1" applyFont="1" applyFill="1" applyBorder="1" applyProtection="1">
      <alignment vertical="center"/>
    </xf>
    <xf numFmtId="177" fontId="54" fillId="2" borderId="15" xfId="0" applyNumberFormat="1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4" fillId="2" borderId="16" xfId="0" applyNumberFormat="1" applyFont="1" applyFill="1" applyBorder="1" applyAlignment="1" applyProtection="1">
      <alignment horizontal="center" vertical="center"/>
      <protection locked="0"/>
    </xf>
    <xf numFmtId="0" fontId="55" fillId="2" borderId="19" xfId="0" applyFont="1" applyFill="1" applyBorder="1" applyAlignment="1" applyProtection="1">
      <alignment horizontal="center" vertical="center"/>
      <protection locked="0"/>
    </xf>
    <xf numFmtId="177" fontId="45" fillId="7" borderId="1" xfId="0" applyNumberFormat="1" applyFont="1" applyFill="1" applyBorder="1" applyAlignment="1" applyProtection="1">
      <alignment horizontal="center" vertical="center"/>
      <protection locked="0"/>
    </xf>
    <xf numFmtId="177" fontId="45" fillId="6" borderId="1" xfId="0" applyNumberFormat="1" applyFont="1" applyFill="1" applyBorder="1" applyAlignment="1" applyProtection="1">
      <alignment horizontal="center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0" fontId="34" fillId="4" borderId="1" xfId="0" applyFont="1" applyFill="1" applyBorder="1" applyAlignment="1" applyProtection="1">
      <alignment horizontal="center"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81" fontId="57" fillId="2" borderId="1" xfId="0" applyNumberFormat="1" applyFont="1" applyFill="1" applyBorder="1" applyAlignment="1" applyProtection="1">
      <alignment horizontal="center" vertical="center"/>
      <protection locked="0"/>
    </xf>
    <xf numFmtId="180" fontId="57" fillId="2" borderId="1" xfId="0" applyNumberFormat="1" applyFont="1" applyFill="1" applyBorder="1" applyAlignment="1" applyProtection="1">
      <alignment horizontal="center" vertical="center"/>
      <protection locked="0"/>
    </xf>
    <xf numFmtId="182" fontId="57" fillId="2" borderId="1" xfId="0" applyNumberFormat="1" applyFont="1" applyFill="1" applyBorder="1" applyAlignment="1" applyProtection="1">
      <alignment horizontal="center" vertical="center"/>
      <protection locked="0"/>
    </xf>
    <xf numFmtId="183" fontId="57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H17" sqref="H17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57">
        <v>45605</v>
      </c>
      <c r="D3" s="158"/>
      <c r="E3" s="1"/>
      <c r="F3" s="1"/>
      <c r="G3" s="1"/>
      <c r="H3" s="1"/>
      <c r="I3" s="1"/>
      <c r="J3" s="1"/>
      <c r="K3" s="35" t="s">
        <v>2</v>
      </c>
      <c r="L3" s="159">
        <f>(P31-(P32+P33))/P31*100</f>
        <v>61.041666666666671</v>
      </c>
      <c r="M3" s="159"/>
      <c r="N3" s="35" t="s">
        <v>3</v>
      </c>
      <c r="O3" s="159">
        <f>(P31-P33)/P31*100</f>
        <v>100</v>
      </c>
      <c r="P3" s="159"/>
    </row>
    <row r="4" spans="2:16" ht="14.25" customHeight="1" x14ac:dyDescent="0.25">
      <c r="B4" s="2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5" t="s">
        <v>21</v>
      </c>
      <c r="C9" s="121">
        <v>0.77083333333333337</v>
      </c>
      <c r="D9" s="123">
        <v>1.3</v>
      </c>
      <c r="E9" s="123">
        <v>15</v>
      </c>
      <c r="F9" s="123">
        <v>49</v>
      </c>
      <c r="G9" s="111" t="s">
        <v>188</v>
      </c>
      <c r="H9" s="123">
        <v>4</v>
      </c>
      <c r="I9" s="111">
        <v>59.6</v>
      </c>
      <c r="J9" s="124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125">
        <v>0.91666666666666663</v>
      </c>
      <c r="D10" s="123">
        <v>3</v>
      </c>
      <c r="E10" s="123">
        <v>10</v>
      </c>
      <c r="F10" s="123">
        <v>81</v>
      </c>
      <c r="G10" s="111" t="s">
        <v>185</v>
      </c>
      <c r="H10" s="123">
        <v>2.7</v>
      </c>
      <c r="I10" s="126"/>
      <c r="J10" s="124">
        <f>IF(L10, 1, 0) + IF(M10, 2, 0) + IF(N10, 4, 0) + IF(O10, 8, 0) + IF(P10, 16, 0)</f>
        <v>4</v>
      </c>
      <c r="K10" s="8" t="b">
        <v>0</v>
      </c>
      <c r="L10" s="8" t="b">
        <v>0</v>
      </c>
      <c r="M10" s="8" t="b">
        <v>0</v>
      </c>
      <c r="N10" s="8" t="b">
        <v>1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138">
        <v>6.25E-2</v>
      </c>
      <c r="D11" s="139"/>
      <c r="E11" s="139">
        <v>8</v>
      </c>
      <c r="F11" s="139">
        <v>89</v>
      </c>
      <c r="G11" s="140" t="s">
        <v>187</v>
      </c>
      <c r="H11" s="141">
        <v>2.2999999999999998</v>
      </c>
      <c r="I11" s="142"/>
      <c r="J11" s="143">
        <f>IF(L11, 1, 0) + IF(M11, 2, 0) + IF(N11, 4, 0) + IF(O11, 8, 0) + IF(P11, 16, 0)</f>
        <v>12</v>
      </c>
      <c r="K11" s="81" t="b">
        <v>0</v>
      </c>
      <c r="L11" s="81" t="b">
        <v>0</v>
      </c>
      <c r="M11" s="81" t="b">
        <v>0</v>
      </c>
      <c r="N11" s="81" t="b">
        <v>1</v>
      </c>
      <c r="O11" s="81" t="b">
        <v>1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23.291666666666668</v>
      </c>
      <c r="D12" s="12">
        <f>AVERAGE(D9:D11)</f>
        <v>2.15</v>
      </c>
      <c r="E12" s="12">
        <f>AVERAGE(E9:E11)</f>
        <v>11</v>
      </c>
      <c r="F12" s="13">
        <f>AVERAGE(F9:F11)</f>
        <v>73</v>
      </c>
      <c r="G12" s="14"/>
      <c r="H12" s="15">
        <f>AVERAGE(H9:H11)</f>
        <v>3</v>
      </c>
      <c r="I12" s="16"/>
      <c r="J12" s="17">
        <f>AVERAGE(J9:J11)</f>
        <v>5.666666666666667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20" t="s">
        <v>176</v>
      </c>
      <c r="D16" s="122" t="s">
        <v>178</v>
      </c>
      <c r="E16" s="122" t="s">
        <v>189</v>
      </c>
      <c r="F16" s="122" t="s">
        <v>183</v>
      </c>
      <c r="G16" s="122" t="s">
        <v>186</v>
      </c>
      <c r="H16" s="122" t="s">
        <v>190</v>
      </c>
      <c r="I16" s="122" t="s">
        <v>178</v>
      </c>
      <c r="J16" s="122"/>
      <c r="K16" s="100"/>
      <c r="L16" s="100"/>
      <c r="M16" s="100"/>
      <c r="N16" s="100"/>
      <c r="O16" s="100"/>
      <c r="P16" s="122" t="s">
        <v>41</v>
      </c>
    </row>
    <row r="17" spans="2:16" ht="14.1" customHeight="1" x14ac:dyDescent="0.25">
      <c r="B17" s="24" t="s">
        <v>42</v>
      </c>
      <c r="C17" s="121">
        <v>0.70833333333333337</v>
      </c>
      <c r="D17" s="121">
        <v>0.6958333333333333</v>
      </c>
      <c r="E17" s="136">
        <v>0.74375000000000002</v>
      </c>
      <c r="F17" s="136">
        <v>0.77222222222222225</v>
      </c>
      <c r="G17" s="121">
        <v>0.83472222222222225</v>
      </c>
      <c r="H17" s="121">
        <v>0.91805555555555562</v>
      </c>
      <c r="I17" s="121">
        <v>6.9444444444444434E-2</v>
      </c>
      <c r="J17" s="101"/>
      <c r="K17" s="101"/>
      <c r="L17" s="101"/>
      <c r="M17" s="101"/>
      <c r="N17" s="101"/>
      <c r="O17" s="101"/>
      <c r="P17" s="136">
        <v>7.4305555555555555E-2</v>
      </c>
    </row>
    <row r="18" spans="2:16" ht="14.1" customHeight="1" x14ac:dyDescent="0.25">
      <c r="B18" s="24" t="s">
        <v>43</v>
      </c>
      <c r="C18" s="122">
        <v>53741</v>
      </c>
      <c r="D18" s="122">
        <f>C18+1</f>
        <v>53742</v>
      </c>
      <c r="E18" s="122">
        <f t="shared" ref="E18" si="0">D19+1</f>
        <v>53754</v>
      </c>
      <c r="F18" s="122">
        <f t="shared" ref="F18" si="1">E19+1</f>
        <v>53771</v>
      </c>
      <c r="G18" s="122">
        <f t="shared" ref="G18" si="2">F19+1</f>
        <v>53813</v>
      </c>
      <c r="H18" s="122">
        <f t="shared" ref="H18" si="3">G19+1</f>
        <v>53866</v>
      </c>
      <c r="I18" s="122">
        <f t="shared" ref="I18:J18" si="4">H19+1</f>
        <v>53885</v>
      </c>
      <c r="J18" s="122"/>
      <c r="K18" s="100"/>
      <c r="L18" s="101"/>
      <c r="M18" s="101"/>
      <c r="N18" s="101"/>
      <c r="O18" s="101"/>
      <c r="P18" s="122">
        <f>MAX(C18:O19)+1</f>
        <v>53890</v>
      </c>
    </row>
    <row r="19" spans="2:16" ht="14.1" customHeight="1" thickBot="1" x14ac:dyDescent="0.3">
      <c r="B19" s="9" t="s">
        <v>44</v>
      </c>
      <c r="C19" s="83"/>
      <c r="D19" s="122">
        <v>53753</v>
      </c>
      <c r="E19" s="133">
        <v>53770</v>
      </c>
      <c r="F19" s="133">
        <v>53812</v>
      </c>
      <c r="G19" s="133">
        <v>53865</v>
      </c>
      <c r="H19" s="133">
        <v>53884</v>
      </c>
      <c r="I19" s="133">
        <f>I18+4</f>
        <v>53889</v>
      </c>
      <c r="J19" s="133"/>
      <c r="K19" s="109"/>
      <c r="L19" s="109"/>
      <c r="M19" s="109"/>
      <c r="N19" s="108"/>
      <c r="O19" s="108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12</v>
      </c>
      <c r="E20" s="89">
        <f t="shared" ref="E20:O20" si="5">IF(ISNUMBER(E18),E19-E18+1,"")</f>
        <v>17</v>
      </c>
      <c r="F20" s="89">
        <f t="shared" si="5"/>
        <v>42</v>
      </c>
      <c r="G20" s="89">
        <f t="shared" si="5"/>
        <v>53</v>
      </c>
      <c r="H20" s="102">
        <f t="shared" si="5"/>
        <v>19</v>
      </c>
      <c r="I20" s="89">
        <f t="shared" si="5"/>
        <v>5</v>
      </c>
      <c r="J20" s="89" t="str">
        <f t="shared" si="5"/>
        <v/>
      </c>
      <c r="K20" s="22" t="str">
        <f t="shared" si="5"/>
        <v/>
      </c>
      <c r="L20" s="22" t="str">
        <f t="shared" si="5"/>
        <v/>
      </c>
      <c r="M20" s="22" t="str">
        <f t="shared" si="5"/>
        <v/>
      </c>
      <c r="N20" s="22" t="str">
        <f t="shared" si="5"/>
        <v/>
      </c>
      <c r="O20" s="22" t="str">
        <f t="shared" si="5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65" t="s">
        <v>46</v>
      </c>
      <c r="C22" s="24" t="s">
        <v>21</v>
      </c>
      <c r="D22" s="24" t="s">
        <v>23</v>
      </c>
      <c r="E22" s="24" t="s">
        <v>47</v>
      </c>
      <c r="F22" s="166" t="s">
        <v>48</v>
      </c>
      <c r="G22" s="166"/>
      <c r="H22" s="166"/>
      <c r="I22" s="166"/>
      <c r="J22" s="24" t="s">
        <v>21</v>
      </c>
      <c r="K22" s="24" t="s">
        <v>23</v>
      </c>
      <c r="L22" s="24" t="s">
        <v>47</v>
      </c>
      <c r="M22" s="166" t="s">
        <v>48</v>
      </c>
      <c r="N22" s="166"/>
      <c r="O22" s="166"/>
      <c r="P22" s="166"/>
    </row>
    <row r="23" spans="2:16" ht="13.5" customHeight="1" x14ac:dyDescent="0.25">
      <c r="B23" s="165"/>
      <c r="C23" s="144">
        <f>D18+5</f>
        <v>53747</v>
      </c>
      <c r="D23" s="144">
        <f>C23+2</f>
        <v>53749</v>
      </c>
      <c r="E23" s="110" t="s">
        <v>181</v>
      </c>
      <c r="F23" s="164" t="s">
        <v>191</v>
      </c>
      <c r="G23" s="164"/>
      <c r="H23" s="164"/>
      <c r="I23" s="164"/>
      <c r="J23" s="115"/>
      <c r="K23" s="115"/>
      <c r="L23" s="111" t="s">
        <v>50</v>
      </c>
      <c r="M23" s="164" t="s">
        <v>179</v>
      </c>
      <c r="N23" s="164"/>
      <c r="O23" s="164"/>
      <c r="P23" s="164"/>
    </row>
    <row r="24" spans="2:16" ht="13.5" customHeight="1" x14ac:dyDescent="0.25">
      <c r="B24" s="165"/>
      <c r="C24" s="145"/>
      <c r="D24" s="145"/>
      <c r="E24" s="111" t="s">
        <v>177</v>
      </c>
      <c r="F24" s="164" t="s">
        <v>179</v>
      </c>
      <c r="G24" s="164"/>
      <c r="H24" s="164"/>
      <c r="I24" s="164"/>
      <c r="J24" s="115"/>
      <c r="K24" s="115"/>
      <c r="L24" s="111" t="s">
        <v>51</v>
      </c>
      <c r="M24" s="164" t="s">
        <v>179</v>
      </c>
      <c r="N24" s="164"/>
      <c r="O24" s="164"/>
      <c r="P24" s="164"/>
    </row>
    <row r="25" spans="2:16" ht="13.5" customHeight="1" x14ac:dyDescent="0.25">
      <c r="B25" s="165"/>
      <c r="C25" s="145">
        <f>D23+1</f>
        <v>53750</v>
      </c>
      <c r="D25" s="145">
        <f>C25+3</f>
        <v>53753</v>
      </c>
      <c r="E25" s="111" t="s">
        <v>51</v>
      </c>
      <c r="F25" s="164" t="s">
        <v>192</v>
      </c>
      <c r="G25" s="164"/>
      <c r="H25" s="164"/>
      <c r="I25" s="164"/>
      <c r="J25" s="115"/>
      <c r="K25" s="115"/>
      <c r="L25" s="111" t="s">
        <v>180</v>
      </c>
      <c r="M25" s="164" t="s">
        <v>179</v>
      </c>
      <c r="N25" s="164"/>
      <c r="O25" s="164"/>
      <c r="P25" s="164"/>
    </row>
    <row r="26" spans="2:16" ht="13.5" customHeight="1" x14ac:dyDescent="0.25">
      <c r="B26" s="165"/>
      <c r="C26" s="145"/>
      <c r="D26" s="145"/>
      <c r="E26" s="111" t="s">
        <v>50</v>
      </c>
      <c r="F26" s="164" t="s">
        <v>179</v>
      </c>
      <c r="G26" s="164"/>
      <c r="H26" s="164"/>
      <c r="I26" s="164"/>
      <c r="J26" s="115"/>
      <c r="K26" s="115"/>
      <c r="L26" s="111" t="s">
        <v>49</v>
      </c>
      <c r="M26" s="164" t="s">
        <v>179</v>
      </c>
      <c r="N26" s="164"/>
      <c r="O26" s="164"/>
      <c r="P26" s="164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56" t="s">
        <v>52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27"/>
      <c r="D30" s="119">
        <v>8.3333333333333329E-2</v>
      </c>
      <c r="E30" s="119">
        <v>6.25E-2</v>
      </c>
      <c r="F30" s="119"/>
      <c r="G30" s="128"/>
      <c r="H30" s="128"/>
      <c r="I30" s="128"/>
      <c r="J30" s="128"/>
      <c r="K30" s="129"/>
      <c r="L30" s="128"/>
      <c r="M30" s="119"/>
      <c r="N30" s="135"/>
      <c r="O30" s="135">
        <v>0.15972222222222224</v>
      </c>
      <c r="P30" s="94">
        <f>SUM(C30:J30,L30:N30)</f>
        <v>0.14583333333333331</v>
      </c>
    </row>
    <row r="31" spans="2:16" ht="14.1" customHeight="1" x14ac:dyDescent="0.25">
      <c r="B31" s="25" t="s">
        <v>171</v>
      </c>
      <c r="C31" s="130"/>
      <c r="D31" s="146">
        <v>0.24305555555555555</v>
      </c>
      <c r="E31" s="146">
        <v>6.25E-2</v>
      </c>
      <c r="F31" s="131"/>
      <c r="G31" s="131"/>
      <c r="H31" s="131"/>
      <c r="I31" s="131"/>
      <c r="J31" s="131"/>
      <c r="K31" s="137">
        <v>2.7777777777777776E-2</v>
      </c>
      <c r="L31" s="131"/>
      <c r="M31" s="131"/>
      <c r="N31" s="131"/>
      <c r="O31" s="132"/>
      <c r="P31" s="94">
        <f>SUM(C31:N31)</f>
        <v>0.33333333333333337</v>
      </c>
    </row>
    <row r="32" spans="2:16" ht="14.1" customHeight="1" x14ac:dyDescent="0.25">
      <c r="B32" s="25" t="s">
        <v>67</v>
      </c>
      <c r="C32" s="116"/>
      <c r="D32" s="134">
        <v>0.12986111111111112</v>
      </c>
      <c r="E32" s="134"/>
      <c r="F32" s="117"/>
      <c r="G32" s="117"/>
      <c r="H32" s="117"/>
      <c r="I32" s="117"/>
      <c r="J32" s="117"/>
      <c r="K32" s="117"/>
      <c r="L32" s="117"/>
      <c r="M32" s="117"/>
      <c r="N32" s="117"/>
      <c r="O32" s="118"/>
      <c r="P32" s="94">
        <f>SUM(C32:N32)</f>
        <v>0.12986111111111112</v>
      </c>
    </row>
    <row r="33" spans="2:16" ht="14.1" customHeight="1" thickBot="1" x14ac:dyDescent="0.3">
      <c r="B33" s="25" t="s">
        <v>68</v>
      </c>
      <c r="C33" s="112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4"/>
      <c r="P33" s="103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6">D31-D32-D33</f>
        <v>0.11319444444444443</v>
      </c>
      <c r="E34" s="84">
        <f t="shared" si="6"/>
        <v>6.25E-2</v>
      </c>
      <c r="F34" s="84">
        <f t="shared" si="6"/>
        <v>0</v>
      </c>
      <c r="G34" s="84">
        <f t="shared" si="6"/>
        <v>0</v>
      </c>
      <c r="H34" s="84">
        <f t="shared" si="6"/>
        <v>0</v>
      </c>
      <c r="I34" s="84">
        <f t="shared" si="6"/>
        <v>0</v>
      </c>
      <c r="J34" s="84">
        <f t="shared" si="6"/>
        <v>0</v>
      </c>
      <c r="K34" s="84">
        <f t="shared" si="6"/>
        <v>2.7777777777777776E-2</v>
      </c>
      <c r="L34" s="84">
        <f t="shared" si="6"/>
        <v>0</v>
      </c>
      <c r="M34" s="84">
        <f t="shared" si="6"/>
        <v>0</v>
      </c>
      <c r="N34" s="84">
        <f t="shared" si="6"/>
        <v>0</v>
      </c>
      <c r="O34" s="98"/>
      <c r="P34" s="99">
        <f t="shared" si="6"/>
        <v>0.20347222222222225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81" t="s">
        <v>69</v>
      </c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</row>
    <row r="37" spans="2:16" ht="18" customHeight="1" x14ac:dyDescent="0.25">
      <c r="B37" s="182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</row>
    <row r="38" spans="2:16" ht="18" customHeight="1" x14ac:dyDescent="0.25">
      <c r="B38" s="182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</row>
    <row r="39" spans="2:16" ht="18" customHeight="1" x14ac:dyDescent="0.25">
      <c r="B39" s="182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</row>
    <row r="40" spans="2:16" ht="18" customHeight="1" x14ac:dyDescent="0.25">
      <c r="B40" s="182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</row>
    <row r="41" spans="2:16" ht="18" customHeight="1" x14ac:dyDescent="0.25">
      <c r="B41" s="183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8" t="s">
        <v>70</v>
      </c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70"/>
    </row>
    <row r="44" spans="2:16" ht="14.1" customHeight="1" x14ac:dyDescent="0.25">
      <c r="B44" s="171" t="s">
        <v>193</v>
      </c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3"/>
    </row>
    <row r="45" spans="2:16" ht="14.1" customHeight="1" x14ac:dyDescent="0.25">
      <c r="B45" s="174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6"/>
    </row>
    <row r="46" spans="2:16" ht="14.1" customHeight="1" x14ac:dyDescent="0.25">
      <c r="B46" s="174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6"/>
    </row>
    <row r="47" spans="2:16" ht="14.1" customHeight="1" x14ac:dyDescent="0.25">
      <c r="B47" s="177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9"/>
    </row>
    <row r="48" spans="2:16" ht="14.1" customHeight="1" x14ac:dyDescent="0.25">
      <c r="B48" s="174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6"/>
    </row>
    <row r="49" spans="2:16" ht="14.1" customHeight="1" x14ac:dyDescent="0.25">
      <c r="B49" s="174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6"/>
    </row>
    <row r="50" spans="2:16" ht="14.1" customHeight="1" x14ac:dyDescent="0.25">
      <c r="B50" s="174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6"/>
    </row>
    <row r="51" spans="2:16" ht="14.1" customHeight="1" x14ac:dyDescent="0.25">
      <c r="B51" s="174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6"/>
    </row>
    <row r="52" spans="2:16" ht="14.1" customHeight="1" thickBot="1" x14ac:dyDescent="0.3">
      <c r="B52" s="197"/>
      <c r="C52" s="198"/>
      <c r="D52" s="175"/>
      <c r="E52" s="175"/>
      <c r="F52" s="175"/>
      <c r="G52" s="198"/>
      <c r="H52" s="198"/>
      <c r="I52" s="198"/>
      <c r="J52" s="198"/>
      <c r="K52" s="198"/>
      <c r="L52" s="198"/>
      <c r="M52" s="198"/>
      <c r="N52" s="198"/>
      <c r="O52" s="198"/>
      <c r="P52" s="199"/>
    </row>
    <row r="53" spans="2:16" ht="14.1" customHeight="1" thickTop="1" thickBot="1" x14ac:dyDescent="0.3">
      <c r="B53" s="200" t="s">
        <v>168</v>
      </c>
      <c r="C53" s="201"/>
      <c r="D53" s="106"/>
      <c r="E53" s="106"/>
      <c r="F53" s="106"/>
      <c r="G53" s="204"/>
      <c r="H53" s="205"/>
      <c r="I53" s="205"/>
      <c r="J53" s="205"/>
      <c r="K53" s="205"/>
      <c r="L53" s="205"/>
      <c r="M53" s="205"/>
      <c r="N53" s="205"/>
      <c r="O53" s="205"/>
      <c r="P53" s="206"/>
    </row>
    <row r="54" spans="2:16" ht="14.1" customHeight="1" thickTop="1" thickBot="1" x14ac:dyDescent="0.3">
      <c r="B54" s="202" t="s">
        <v>167</v>
      </c>
      <c r="C54" s="203"/>
      <c r="D54" s="203"/>
      <c r="E54" s="203"/>
      <c r="F54" s="107"/>
      <c r="G54" s="207"/>
      <c r="H54" s="208"/>
      <c r="I54" s="208"/>
      <c r="J54" s="208"/>
      <c r="K54" s="208"/>
      <c r="L54" s="208"/>
      <c r="M54" s="208"/>
      <c r="N54" s="208"/>
      <c r="O54" s="208"/>
      <c r="P54" s="209"/>
    </row>
    <row r="55" spans="2:16" ht="13.5" customHeight="1" thickTop="1" x14ac:dyDescent="0.25"/>
    <row r="56" spans="2:16" ht="17.25" customHeight="1" x14ac:dyDescent="0.25">
      <c r="B56" s="184" t="s">
        <v>71</v>
      </c>
      <c r="C56" s="184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85" t="s">
        <v>72</v>
      </c>
      <c r="C57" s="186"/>
      <c r="D57" s="186"/>
      <c r="E57" s="186"/>
      <c r="F57" s="186"/>
      <c r="G57" s="186"/>
      <c r="H57" s="186"/>
      <c r="I57" s="186"/>
      <c r="J57" s="186"/>
      <c r="K57" s="186"/>
      <c r="L57" s="186"/>
      <c r="M57" s="187"/>
      <c r="N57" s="188" t="s">
        <v>73</v>
      </c>
      <c r="O57" s="186"/>
      <c r="P57" s="189"/>
    </row>
    <row r="58" spans="2:16" ht="17.100000000000001" customHeight="1" x14ac:dyDescent="0.25">
      <c r="B58" s="190" t="s">
        <v>74</v>
      </c>
      <c r="C58" s="191"/>
      <c r="D58" s="192"/>
      <c r="E58" s="190" t="s">
        <v>75</v>
      </c>
      <c r="F58" s="191"/>
      <c r="G58" s="192"/>
      <c r="H58" s="191" t="s">
        <v>76</v>
      </c>
      <c r="I58" s="191"/>
      <c r="J58" s="191"/>
      <c r="K58" s="193" t="s">
        <v>77</v>
      </c>
      <c r="L58" s="191"/>
      <c r="M58" s="194"/>
      <c r="N58" s="195"/>
      <c r="O58" s="191"/>
      <c r="P58" s="196"/>
    </row>
    <row r="59" spans="2:16" ht="20.100000000000001" customHeight="1" x14ac:dyDescent="0.25">
      <c r="B59" s="210" t="s">
        <v>78</v>
      </c>
      <c r="C59" s="211"/>
      <c r="D59" s="32" t="b">
        <v>1</v>
      </c>
      <c r="E59" s="210" t="s">
        <v>79</v>
      </c>
      <c r="F59" s="211"/>
      <c r="G59" s="32" t="b">
        <v>1</v>
      </c>
      <c r="H59" s="212" t="s">
        <v>80</v>
      </c>
      <c r="I59" s="211"/>
      <c r="J59" s="32" t="b">
        <v>1</v>
      </c>
      <c r="K59" s="212" t="s">
        <v>81</v>
      </c>
      <c r="L59" s="211"/>
      <c r="M59" s="32" t="b">
        <v>1</v>
      </c>
      <c r="N59" s="213" t="s">
        <v>82</v>
      </c>
      <c r="O59" s="211"/>
      <c r="P59" s="32" t="b">
        <v>1</v>
      </c>
    </row>
    <row r="60" spans="2:16" ht="20.100000000000001" customHeight="1" x14ac:dyDescent="0.25">
      <c r="B60" s="210" t="s">
        <v>83</v>
      </c>
      <c r="C60" s="211"/>
      <c r="D60" s="32" t="b">
        <v>1</v>
      </c>
      <c r="E60" s="210" t="s">
        <v>84</v>
      </c>
      <c r="F60" s="211"/>
      <c r="G60" s="32" t="b">
        <v>1</v>
      </c>
      <c r="H60" s="212" t="s">
        <v>85</v>
      </c>
      <c r="I60" s="211"/>
      <c r="J60" s="32" t="b">
        <v>1</v>
      </c>
      <c r="K60" s="212" t="s">
        <v>86</v>
      </c>
      <c r="L60" s="211"/>
      <c r="M60" s="32" t="b">
        <v>1</v>
      </c>
      <c r="N60" s="213" t="s">
        <v>87</v>
      </c>
      <c r="O60" s="211"/>
      <c r="P60" s="32" t="b">
        <v>1</v>
      </c>
    </row>
    <row r="61" spans="2:16" ht="20.100000000000001" customHeight="1" x14ac:dyDescent="0.25">
      <c r="B61" s="210" t="s">
        <v>88</v>
      </c>
      <c r="C61" s="211"/>
      <c r="D61" s="32" t="b">
        <v>1</v>
      </c>
      <c r="E61" s="210" t="s">
        <v>89</v>
      </c>
      <c r="F61" s="211"/>
      <c r="G61" s="32" t="b">
        <v>1</v>
      </c>
      <c r="H61" s="212" t="s">
        <v>90</v>
      </c>
      <c r="I61" s="211"/>
      <c r="J61" s="32" t="b">
        <v>1</v>
      </c>
      <c r="K61" s="212" t="s">
        <v>91</v>
      </c>
      <c r="L61" s="211"/>
      <c r="M61" s="32" t="b">
        <v>1</v>
      </c>
      <c r="N61" s="213" t="s">
        <v>92</v>
      </c>
      <c r="O61" s="211"/>
      <c r="P61" s="32" t="b">
        <v>1</v>
      </c>
    </row>
    <row r="62" spans="2:16" ht="20.100000000000001" customHeight="1" x14ac:dyDescent="0.25">
      <c r="B62" s="212" t="s">
        <v>90</v>
      </c>
      <c r="C62" s="211"/>
      <c r="D62" s="32" t="b">
        <v>1</v>
      </c>
      <c r="E62" s="210" t="s">
        <v>93</v>
      </c>
      <c r="F62" s="211"/>
      <c r="G62" s="32" t="b">
        <v>1</v>
      </c>
      <c r="H62" s="212" t="s">
        <v>94</v>
      </c>
      <c r="I62" s="211"/>
      <c r="J62" s="32" t="b">
        <v>0</v>
      </c>
      <c r="K62" s="212" t="s">
        <v>95</v>
      </c>
      <c r="L62" s="211"/>
      <c r="M62" s="32" t="b">
        <v>1</v>
      </c>
      <c r="N62" s="213" t="s">
        <v>85</v>
      </c>
      <c r="O62" s="211"/>
      <c r="P62" s="32" t="b">
        <v>1</v>
      </c>
    </row>
    <row r="63" spans="2:16" ht="20.100000000000001" customHeight="1" x14ac:dyDescent="0.25">
      <c r="B63" s="212" t="s">
        <v>96</v>
      </c>
      <c r="C63" s="211"/>
      <c r="D63" s="32" t="b">
        <v>1</v>
      </c>
      <c r="E63" s="210" t="s">
        <v>97</v>
      </c>
      <c r="F63" s="211"/>
      <c r="G63" s="32" t="b">
        <v>1</v>
      </c>
      <c r="H63" s="37"/>
      <c r="I63" s="38"/>
      <c r="J63" s="39"/>
      <c r="K63" s="212" t="s">
        <v>98</v>
      </c>
      <c r="L63" s="211"/>
      <c r="M63" s="32" t="b">
        <v>1</v>
      </c>
      <c r="N63" s="213" t="s">
        <v>166</v>
      </c>
      <c r="O63" s="211"/>
      <c r="P63" s="32" t="b">
        <v>1</v>
      </c>
    </row>
    <row r="64" spans="2:16" ht="20.100000000000001" customHeight="1" x14ac:dyDescent="0.25">
      <c r="B64" s="212" t="s">
        <v>99</v>
      </c>
      <c r="C64" s="211"/>
      <c r="D64" s="32" t="b">
        <v>0</v>
      </c>
      <c r="E64" s="210" t="s">
        <v>100</v>
      </c>
      <c r="F64" s="211"/>
      <c r="G64" s="32" t="b">
        <v>1</v>
      </c>
      <c r="H64" s="40"/>
      <c r="I64" s="41"/>
      <c r="J64" s="42"/>
      <c r="K64" s="220" t="s">
        <v>101</v>
      </c>
      <c r="L64" s="221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210" t="s">
        <v>164</v>
      </c>
      <c r="F65" s="211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214" t="s">
        <v>107</v>
      </c>
      <c r="C69" s="214"/>
      <c r="D69" s="50"/>
      <c r="E69" s="50"/>
      <c r="F69" s="216" t="s">
        <v>108</v>
      </c>
      <c r="G69" s="218" t="s">
        <v>109</v>
      </c>
      <c r="H69" s="50"/>
      <c r="I69" s="214" t="s">
        <v>110</v>
      </c>
      <c r="J69" s="214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215"/>
      <c r="C70" s="215"/>
      <c r="D70" s="54"/>
      <c r="E70" s="55"/>
      <c r="F70" s="217"/>
      <c r="G70" s="219"/>
      <c r="H70" s="56"/>
      <c r="I70" s="215"/>
      <c r="J70" s="215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4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-153.62700000000001</v>
      </c>
      <c r="D72" s="226">
        <v>-154.61600000000001</v>
      </c>
      <c r="E72" s="76" t="s">
        <v>120</v>
      </c>
      <c r="F72" s="90">
        <v>20</v>
      </c>
      <c r="G72" s="222">
        <v>18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-137.364</v>
      </c>
      <c r="D73" s="226">
        <v>-140.56899999999999</v>
      </c>
      <c r="E73" s="77" t="s">
        <v>124</v>
      </c>
      <c r="F73" s="91">
        <v>32</v>
      </c>
      <c r="G73" s="223">
        <v>42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-210.74199999999999</v>
      </c>
      <c r="D74" s="226">
        <v>-211.53299999999999</v>
      </c>
      <c r="E74" s="77" t="s">
        <v>129</v>
      </c>
      <c r="F74" s="95">
        <v>10</v>
      </c>
      <c r="G74" s="224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-111.824</v>
      </c>
      <c r="D75" s="226">
        <v>-113.229</v>
      </c>
      <c r="E75" s="77" t="s">
        <v>134</v>
      </c>
      <c r="F75" s="95">
        <v>50</v>
      </c>
      <c r="G75" s="224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24.16</v>
      </c>
      <c r="D76" s="226">
        <v>23.117000000000001</v>
      </c>
      <c r="E76" s="77" t="s">
        <v>139</v>
      </c>
      <c r="F76" s="95">
        <v>40</v>
      </c>
      <c r="G76" s="224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28.616</v>
      </c>
      <c r="D77" s="226">
        <v>27.27</v>
      </c>
      <c r="E77" s="77" t="s">
        <v>144</v>
      </c>
      <c r="F77" s="95">
        <v>160</v>
      </c>
      <c r="G77" s="224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20.286999999999999</v>
      </c>
      <c r="D78" s="226">
        <v>19.37</v>
      </c>
      <c r="E78" s="77" t="s">
        <v>149</v>
      </c>
      <c r="F78" s="92"/>
      <c r="G78" s="225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21.132999999999999</v>
      </c>
      <c r="D79" s="226">
        <v>20.186</v>
      </c>
      <c r="E79" s="76" t="s">
        <v>154</v>
      </c>
      <c r="F79" s="90">
        <v>20</v>
      </c>
      <c r="G79" s="222">
        <v>13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2.6800000000000001E-5</v>
      </c>
      <c r="D80" s="227">
        <v>2.6299999999999999E-5</v>
      </c>
      <c r="E80" s="77" t="s">
        <v>159</v>
      </c>
      <c r="F80" s="91">
        <v>34</v>
      </c>
      <c r="G80" s="223">
        <v>66.599999999999994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60" t="s">
        <v>163</v>
      </c>
      <c r="C84" s="160"/>
    </row>
    <row r="85" spans="2:16" ht="15" customHeight="1" x14ac:dyDescent="0.25">
      <c r="B85" s="161" t="s">
        <v>184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25">
      <c r="B86" s="153"/>
      <c r="C86" s="154"/>
      <c r="D86" s="154"/>
      <c r="E86" s="154"/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55"/>
    </row>
    <row r="87" spans="2:16" ht="15" customHeight="1" x14ac:dyDescent="0.25">
      <c r="B87" s="147"/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9"/>
    </row>
    <row r="88" spans="2:16" ht="15" customHeight="1" x14ac:dyDescent="0.25">
      <c r="B88" s="153"/>
      <c r="C88" s="154"/>
      <c r="D88" s="154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5"/>
    </row>
    <row r="89" spans="2:16" ht="15" customHeight="1" x14ac:dyDescent="0.25">
      <c r="B89" s="147"/>
      <c r="C89" s="148"/>
      <c r="D89" s="148"/>
      <c r="E89" s="148"/>
      <c r="F89" s="148"/>
      <c r="G89" s="148"/>
      <c r="H89" s="148"/>
      <c r="I89" s="148"/>
      <c r="J89" s="148"/>
      <c r="K89" s="148"/>
      <c r="L89" s="148"/>
      <c r="M89" s="148"/>
      <c r="N89" s="148"/>
      <c r="O89" s="148"/>
      <c r="P89" s="149"/>
    </row>
    <row r="90" spans="2:16" ht="15" customHeight="1" x14ac:dyDescent="0.25">
      <c r="B90" s="153"/>
      <c r="C90" s="154"/>
      <c r="D90" s="154"/>
      <c r="E90" s="154"/>
      <c r="F90" s="154"/>
      <c r="G90" s="154"/>
      <c r="H90" s="154"/>
      <c r="I90" s="154"/>
      <c r="J90" s="154"/>
      <c r="K90" s="154"/>
      <c r="L90" s="154"/>
      <c r="M90" s="154"/>
      <c r="N90" s="154"/>
      <c r="O90" s="154"/>
      <c r="P90" s="155"/>
    </row>
    <row r="91" spans="2:16" ht="15" customHeight="1" x14ac:dyDescent="0.25">
      <c r="B91" s="153"/>
      <c r="C91" s="154"/>
      <c r="D91" s="154"/>
      <c r="E91" s="154"/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155"/>
    </row>
    <row r="92" spans="2:16" ht="15" customHeight="1" x14ac:dyDescent="0.25">
      <c r="B92" s="147"/>
      <c r="C92" s="148"/>
      <c r="D92" s="148"/>
      <c r="E92" s="148"/>
      <c r="F92" s="148"/>
      <c r="G92" s="148"/>
      <c r="H92" s="148"/>
      <c r="I92" s="148"/>
      <c r="J92" s="148"/>
      <c r="K92" s="148"/>
      <c r="L92" s="148"/>
      <c r="M92" s="148"/>
      <c r="N92" s="148"/>
      <c r="O92" s="148"/>
      <c r="P92" s="149"/>
    </row>
    <row r="93" spans="2:16" ht="15" customHeight="1" x14ac:dyDescent="0.25">
      <c r="B93" s="147"/>
      <c r="C93" s="148"/>
      <c r="D93" s="148"/>
      <c r="E93" s="148"/>
      <c r="F93" s="148"/>
      <c r="G93" s="148"/>
      <c r="H93" s="148"/>
      <c r="I93" s="148"/>
      <c r="J93" s="148"/>
      <c r="K93" s="148"/>
      <c r="L93" s="148"/>
      <c r="M93" s="148"/>
      <c r="N93" s="148"/>
      <c r="O93" s="148"/>
      <c r="P93" s="149"/>
    </row>
    <row r="94" spans="2:16" ht="15" customHeight="1" x14ac:dyDescent="0.25">
      <c r="B94" s="147"/>
      <c r="C94" s="148"/>
      <c r="D94" s="148"/>
      <c r="E94" s="148"/>
      <c r="F94" s="148"/>
      <c r="G94" s="148"/>
      <c r="H94" s="148"/>
      <c r="I94" s="148"/>
      <c r="J94" s="148"/>
      <c r="K94" s="148"/>
      <c r="L94" s="148"/>
      <c r="M94" s="148"/>
      <c r="N94" s="148"/>
      <c r="O94" s="148"/>
      <c r="P94" s="149"/>
    </row>
    <row r="95" spans="2:16" ht="15" customHeight="1" x14ac:dyDescent="0.25">
      <c r="B95" s="147"/>
      <c r="C95" s="148"/>
      <c r="D95" s="148"/>
      <c r="E95" s="148"/>
      <c r="F95" s="148"/>
      <c r="G95" s="148"/>
      <c r="H95" s="148"/>
      <c r="I95" s="148"/>
      <c r="J95" s="148"/>
      <c r="K95" s="148"/>
      <c r="L95" s="148"/>
      <c r="M95" s="148"/>
      <c r="N95" s="148"/>
      <c r="O95" s="148"/>
      <c r="P95" s="149"/>
    </row>
    <row r="96" spans="2:16" ht="15" customHeight="1" x14ac:dyDescent="0.25">
      <c r="B96" s="147"/>
      <c r="C96" s="148"/>
      <c r="D96" s="148"/>
      <c r="E96" s="148"/>
      <c r="F96" s="148"/>
      <c r="G96" s="148"/>
      <c r="H96" s="148"/>
      <c r="I96" s="148"/>
      <c r="J96" s="148"/>
      <c r="K96" s="148"/>
      <c r="L96" s="148"/>
      <c r="M96" s="148"/>
      <c r="N96" s="148"/>
      <c r="O96" s="148"/>
      <c r="P96" s="149"/>
    </row>
    <row r="97" spans="2:16" ht="15" customHeight="1" x14ac:dyDescent="0.25">
      <c r="B97" s="147"/>
      <c r="C97" s="148"/>
      <c r="D97" s="148"/>
      <c r="E97" s="148"/>
      <c r="F97" s="148"/>
      <c r="G97" s="148"/>
      <c r="H97" s="148"/>
      <c r="I97" s="148"/>
      <c r="J97" s="148"/>
      <c r="K97" s="148"/>
      <c r="L97" s="148"/>
      <c r="M97" s="148"/>
      <c r="N97" s="148"/>
      <c r="O97" s="148"/>
      <c r="P97" s="149"/>
    </row>
    <row r="98" spans="2:16" ht="15" customHeight="1" x14ac:dyDescent="0.25">
      <c r="B98" s="147"/>
      <c r="C98" s="148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48"/>
      <c r="P98" s="149"/>
    </row>
    <row r="99" spans="2:16" ht="15" customHeight="1" x14ac:dyDescent="0.25">
      <c r="B99" s="150"/>
      <c r="C99" s="151"/>
      <c r="D99" s="151"/>
      <c r="E99" s="151"/>
      <c r="F99" s="151"/>
      <c r="G99" s="151"/>
      <c r="H99" s="151"/>
      <c r="I99" s="151"/>
      <c r="J99" s="151"/>
      <c r="K99" s="151"/>
      <c r="L99" s="151"/>
      <c r="M99" s="151"/>
      <c r="N99" s="151"/>
      <c r="O99" s="151"/>
      <c r="P99" s="152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2024-11-10T01:54:00Z</dcterms:modified>
</cp:coreProperties>
</file>