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D25" i="1"/>
  <c r="D23" i="1"/>
  <c r="C23" i="1"/>
  <c r="C25" i="1"/>
  <c r="D18" i="1" l="1"/>
  <c r="E18" i="1" s="1"/>
  <c r="F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<sst xmlns="http://schemas.openxmlformats.org/spreadsheetml/2006/main" count="210" uniqueCount="193">
  <si>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</si>
  <si>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</si>
  <si>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</si>
  <si>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</si>
  <si>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</si>
  <si>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</si>
  <si>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</si>
  <si>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</si>
  <si>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</si>
  <si>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</si>
  <si>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</si>
  <si>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</si>
  <si>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</si>
  <si>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</si>
  <si>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</si>
  <si>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</si>
  <si>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</si>
  <si>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</si>
  <si>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</si>
  <si>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</si>
  <si>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</si>
  <si>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</si>
  <si>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</si>
  <si>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</si>
  <si>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</si>
  <si>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</si>
  <si>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</si>
  <si>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</si>
  <si>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</si>
  <si>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</si>
  <si>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</si>
  <si>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</si>
  <si>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</si>
  <si>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</si>
  <si>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</si>
  <si>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</si>
  <si>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</si>
  <si>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</si>
  <si>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</si>
  <si>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</si>
  <si>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</si>
  <si>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</si>
  <si>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</si>
  <si>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</si>
  <si>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</si>
  <si>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</si>
  <si>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</si>
  <si>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</si>
  <si>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</si>
  <si>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</si>
  <si>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</si>
  <si>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</si>
  <si>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</si>
  <si>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</si>
  <si>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</si>
  <si>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</si>
  <si>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</si>
  <si>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</si>
  <si>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</si>
  <si>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</si>
  <si>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</si>
  <si>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</si>
  <si>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</si>
  <si>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</si>
  <si>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</si>
  <si>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</si>
  <si>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</si>
  <si>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</si>
  <si>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</si>
  <si>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</si>
  <si>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</si>
  <si>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</si>
  <si>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</si>
  <si>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</si>
  <si>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</si>
  <si>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</si>
  <si>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</si>
  <si>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</si>
  <si>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</si>
  <si>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</si>
  <si>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</si>
  <si>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</si>
  <si>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</si>
  <si>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</si>
  <si>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</si>
  <si>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</si>
  <si>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</si>
  <si>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</si>
  <si>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</si>
  <si>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</si>
  <si>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</si>
  <si>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</si>
  <si>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</si>
  <si>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</si>
  <si>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</si>
  <si>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</si>
  <si>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</si>
  <si>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</si>
  <si>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</si>
  <si>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</si>
  <si>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</si>
  <si>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</si>
  <si>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</si>
  <si>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</si>
  <si>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</si>
  <si>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</si>
  <si>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</si>
  <si>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</si>
  <si>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</si>
  <si>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</si>
  <si>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</si>
  <si>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</si>
  <si>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</si>
  <si>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</si>
  <si>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</si>
  <si>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</si>
  <si>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</si>
  <si>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</si>
  <si>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</si>
  <si>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</si>
  <si>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</si>
  <si>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</si>
  <si>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</si>
  <si>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</si>
  <si>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</si>
  <si>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</si>
  <si>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</si>
  <si>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</si>
  <si>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</si>
  <si>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</si>
  <si>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</si>
  <si>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</si>
  <si>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</si>
  <si>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</si>
  <si>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</si>
  <si>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</si>
  <si>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</si>
  <si>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</si>
  <si>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</si>
  <si>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</si>
  <si>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</si>
  <si>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</si>
  <si>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</si>
  <si>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</si>
  <si>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</si>
  <si>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</si>
  <si>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</si>
  <si>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</si>
  <si>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</si>
  <si>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</si>
  <si>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</si>
  <si>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</si>
  <si>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</si>
  <si>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</si>
  <si>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</si>
  <si>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</si>
  <si>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</si>
  <si>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</si>
  <si>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</si>
  <si>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</si>
  <si>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</si>
  <si>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</si>
  <si>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</si>
  <si>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</si>
  <si>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</si>
  <si>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</si>
  <si>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</si>
  <si>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</si>
  <si>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</si>
  <si>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</si>
  <si>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</si>
  <si>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</si>
  <si>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</si>
  <si>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</si>
  <si>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</si>
  <si>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</si>
  <si>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</si>
  <si>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</si>
  <si>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</si>
  <si>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</si>
  <si>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</si>
  <si>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</si>
  <si>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</si>
  <si>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KAMP</t>
    <phoneticPr fontId="3" type="noConversion"/>
  </si>
  <si>
    <t>SE</t>
    <phoneticPr fontId="3" type="noConversion"/>
  </si>
  <si>
    <t>SE</t>
    <phoneticPr fontId="3" type="noConversion"/>
  </si>
  <si>
    <t>TMT</t>
    <phoneticPr fontId="3" type="noConversion"/>
  </si>
  <si>
    <t>1) 방풍막 연결</t>
    <phoneticPr fontId="3" type="noConversion"/>
  </si>
  <si>
    <t>/  /  /  /</t>
    <phoneticPr fontId="3" type="noConversion"/>
  </si>
  <si>
    <t>20s/37k 20s/22k 32s/23k</t>
    <phoneticPr fontId="3" type="noConversion"/>
  </si>
  <si>
    <t xml:space="preserve">25s/24k 33s/22k 47s/22k 60s/22k </t>
    <phoneticPr fontId="3" type="noConversion"/>
  </si>
  <si>
    <t>E</t>
    <phoneticPr fontId="3" type="noConversion"/>
  </si>
  <si>
    <t xml:space="preserve"> [19:50] 짙은구름으로 중단후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</si>
</sst>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6" sqref="F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2" t="s">
        <v>0</v>
      </c>
      <c r="C2" s="19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3">
        <v>45601</v>
      </c>
      <c r="D3" s="194"/>
      <c r="E3" s="1"/>
      <c r="F3" s="1"/>
      <c r="G3" s="1"/>
      <c r="H3" s="1"/>
      <c r="I3" s="1"/>
      <c r="J3" s="1"/>
      <c r="K3" s="35" t="s">
        <v>2</v>
      </c>
      <c r="L3" s="195">
        <f>(P31-(P32+P33))/P31*100</f>
        <v>25.10288065843622</v>
      </c>
      <c r="M3" s="195"/>
      <c r="N3" s="35" t="s">
        <v>3</v>
      </c>
      <c r="O3" s="195">
        <f>(P31-P33)/P31*100</f>
        <v>100</v>
      </c>
      <c r="P3" s="195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2" t="s">
        <v>6</v>
      </c>
      <c r="C7" s="19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1">
        <v>0.75</v>
      </c>
      <c r="D9" s="123">
        <v>2.5</v>
      </c>
      <c r="E9" s="123">
        <v>0.4</v>
      </c>
      <c r="F9" s="123">
        <v>81</v>
      </c>
      <c r="G9" s="111" t="s">
        <v>184</v>
      </c>
      <c r="H9" s="123">
        <v>8.1</v>
      </c>
      <c r="I9" s="111">
        <v>19.399999999999999</v>
      </c>
      <c r="J9" s="12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5">
        <v>0.91666666666666663</v>
      </c>
      <c r="D10" s="123"/>
      <c r="E10" s="123">
        <v>4</v>
      </c>
      <c r="F10" s="123">
        <v>87</v>
      </c>
      <c r="G10" s="111" t="s">
        <v>191</v>
      </c>
      <c r="H10" s="123">
        <v>5.4</v>
      </c>
      <c r="I10" s="126"/>
      <c r="J10" s="124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6">
        <v>8.3333333333333329E-2</v>
      </c>
      <c r="D11" s="217"/>
      <c r="E11" s="217">
        <v>-0.5</v>
      </c>
      <c r="F11" s="217">
        <v>87</v>
      </c>
      <c r="G11" s="111" t="s">
        <v>185</v>
      </c>
      <c r="H11" s="123">
        <v>6.1</v>
      </c>
      <c r="I11" s="218"/>
      <c r="J11" s="124">
        <f>IF(L11, 1, 0) + IF(M11, 2, 0) + IF(N11, 4, 0) + IF(O11, 8, 0) + IF(P11, 16, 0)</f>
        <v>12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23.333333333333332</v>
      </c>
      <c r="D12" s="12">
        <f>AVERAGE(D9:D11)</f>
        <v>2.5</v>
      </c>
      <c r="E12" s="12">
        <f>AVERAGE(E9:E11)</f>
        <v>1.3</v>
      </c>
      <c r="F12" s="13">
        <f>AVERAGE(F9:F11)</f>
        <v>85</v>
      </c>
      <c r="G12" s="14"/>
      <c r="H12" s="15">
        <f>AVERAGE(H9:H11)</f>
        <v>6.5333333333333341</v>
      </c>
      <c r="I12" s="16"/>
      <c r="J12" s="17">
        <f>AVERAGE(J9:J11)</f>
        <v>8.3333333333333339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2" t="s">
        <v>25</v>
      </c>
      <c r="C14" s="19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0" t="s">
        <v>176</v>
      </c>
      <c r="D16" s="122" t="s">
        <v>178</v>
      </c>
      <c r="E16" s="122" t="s">
        <v>186</v>
      </c>
      <c r="F16" s="122" t="s">
        <v>183</v>
      </c>
      <c r="G16" s="122" t="s">
        <v>178</v>
      </c>
      <c r="H16" s="122"/>
      <c r="I16" s="122"/>
      <c r="J16" s="122"/>
      <c r="K16" s="101"/>
      <c r="L16" s="100"/>
      <c r="M16" s="100"/>
      <c r="N16" s="100"/>
      <c r="O16" s="100"/>
      <c r="P16" s="122" t="s">
        <v>41</v>
      </c>
    </row>
    <row r="17" spans="2:16" ht="14.1" customHeight="1" x14ac:dyDescent="0.25">
      <c r="B17" s="24" t="s">
        <v>42</v>
      </c>
      <c r="C17" s="121">
        <v>0.66666666666666663</v>
      </c>
      <c r="D17" s="121">
        <v>0.66875000000000007</v>
      </c>
      <c r="E17" s="121">
        <v>0.7416666666666667</v>
      </c>
      <c r="F17" s="121">
        <v>0.76736111111111116</v>
      </c>
      <c r="G17" s="121">
        <v>8.4027777777777771E-2</v>
      </c>
      <c r="H17" s="101"/>
      <c r="I17" s="101"/>
      <c r="J17" s="101"/>
      <c r="K17" s="101"/>
      <c r="L17" s="101"/>
      <c r="M17" s="101"/>
      <c r="N17" s="101"/>
      <c r="O17" s="101"/>
      <c r="P17" s="121">
        <v>8.8888888888888892E-2</v>
      </c>
    </row>
    <row r="18" spans="2:16" ht="14.1" customHeight="1" x14ac:dyDescent="0.25">
      <c r="B18" s="24" t="s">
        <v>43</v>
      </c>
      <c r="C18" s="122">
        <v>53026</v>
      </c>
      <c r="D18" s="122">
        <f>C18+1</f>
        <v>53027</v>
      </c>
      <c r="E18" s="122">
        <f>D19+1</f>
        <v>53039</v>
      </c>
      <c r="F18" s="122">
        <f t="shared" ref="F18:J18" si="0">E19+1</f>
        <v>53054</v>
      </c>
      <c r="G18" s="122">
        <f t="shared" ref="G18:I18" si="1">F19+1</f>
        <v>53094</v>
      </c>
      <c r="H18" s="122"/>
      <c r="I18" s="122"/>
      <c r="J18" s="122"/>
      <c r="K18" s="100"/>
      <c r="L18" s="100"/>
      <c r="M18" s="101"/>
      <c r="N18" s="101"/>
      <c r="O18" s="101"/>
      <c r="P18" s="122">
        <f>MAX(C18:O19)+1</f>
        <v>53099</v>
      </c>
    </row>
    <row r="19" spans="2:16" ht="14.1" customHeight="1" thickBot="1" x14ac:dyDescent="0.3">
      <c r="B19" s="9" t="s">
        <v>44</v>
      </c>
      <c r="C19" s="83"/>
      <c r="D19" s="122">
        <v>53038</v>
      </c>
      <c r="E19" s="133">
        <v>53053</v>
      </c>
      <c r="F19" s="133">
        <v>53093</v>
      </c>
      <c r="G19" s="133">
        <f t="shared" ref="G19" si="2">G18+4</f>
        <v>53098</v>
      </c>
      <c r="H19" s="133"/>
      <c r="I19" s="133"/>
      <c r="J19" s="133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12</v>
      </c>
      <c r="E20" s="89">
        <f t="shared" ref="E20:O20" si="3">IF(ISNUMBER(E18),E19-E18+1,"")</f>
        <v>15</v>
      </c>
      <c r="F20" s="89">
        <f t="shared" si="3"/>
        <v>40</v>
      </c>
      <c r="G20" s="89">
        <f t="shared" si="3"/>
        <v>5</v>
      </c>
      <c r="H20" s="102" t="str">
        <f t="shared" si="3"/>
        <v/>
      </c>
      <c r="I20" s="89" t="str">
        <f t="shared" si="3"/>
        <v/>
      </c>
      <c r="J20" s="89" t="str">
        <f t="shared" si="3"/>
        <v/>
      </c>
      <c r="K20" s="22" t="str">
        <f t="shared" si="3"/>
        <v/>
      </c>
      <c r="L20" s="22" t="str">
        <f t="shared" si="3"/>
        <v/>
      </c>
      <c r="M20" s="22" t="str">
        <f t="shared" si="3"/>
        <v/>
      </c>
      <c r="N20" s="22" t="str">
        <f t="shared" si="3"/>
        <v/>
      </c>
      <c r="O20" s="22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4" t="s">
        <v>46</v>
      </c>
      <c r="C22" s="24" t="s">
        <v>21</v>
      </c>
      <c r="D22" s="24" t="s">
        <v>23</v>
      </c>
      <c r="E22" s="24" t="s">
        <v>47</v>
      </c>
      <c r="F22" s="205" t="s">
        <v>48</v>
      </c>
      <c r="G22" s="205"/>
      <c r="H22" s="205"/>
      <c r="I22" s="205"/>
      <c r="J22" s="24" t="s">
        <v>21</v>
      </c>
      <c r="K22" s="24" t="s">
        <v>23</v>
      </c>
      <c r="L22" s="24" t="s">
        <v>47</v>
      </c>
      <c r="M22" s="205" t="s">
        <v>48</v>
      </c>
      <c r="N22" s="205"/>
      <c r="O22" s="205"/>
      <c r="P22" s="205"/>
    </row>
    <row r="23" spans="2:16" ht="13.5" customHeight="1" x14ac:dyDescent="0.25">
      <c r="B23" s="204"/>
      <c r="C23" s="212">
        <f>D18+5</f>
        <v>53032</v>
      </c>
      <c r="D23" s="212">
        <f>C23+2</f>
        <v>53034</v>
      </c>
      <c r="E23" s="110" t="s">
        <v>181</v>
      </c>
      <c r="F23" s="214" t="s">
        <v>189</v>
      </c>
      <c r="G23" s="214"/>
      <c r="H23" s="214"/>
      <c r="I23" s="214"/>
      <c r="J23" s="115"/>
      <c r="K23" s="115"/>
      <c r="L23" s="111" t="s">
        <v>50</v>
      </c>
      <c r="M23" s="203" t="s">
        <v>179</v>
      </c>
      <c r="N23" s="203"/>
      <c r="O23" s="203"/>
      <c r="P23" s="203"/>
    </row>
    <row r="24" spans="2:16" ht="13.5" customHeight="1" x14ac:dyDescent="0.25">
      <c r="B24" s="204"/>
      <c r="C24" s="213"/>
      <c r="D24" s="213"/>
      <c r="E24" s="111" t="s">
        <v>177</v>
      </c>
      <c r="F24" s="214" t="s">
        <v>188</v>
      </c>
      <c r="G24" s="214"/>
      <c r="H24" s="214"/>
      <c r="I24" s="214"/>
      <c r="J24" s="115"/>
      <c r="K24" s="115"/>
      <c r="L24" s="111" t="s">
        <v>51</v>
      </c>
      <c r="M24" s="203" t="s">
        <v>179</v>
      </c>
      <c r="N24" s="203"/>
      <c r="O24" s="203"/>
      <c r="P24" s="203"/>
    </row>
    <row r="25" spans="2:16" ht="13.5" customHeight="1" x14ac:dyDescent="0.25">
      <c r="B25" s="204"/>
      <c r="C25" s="213">
        <f>D23+1</f>
        <v>53035</v>
      </c>
      <c r="D25" s="213">
        <f>C25+3</f>
        <v>53038</v>
      </c>
      <c r="E25" s="111" t="s">
        <v>51</v>
      </c>
      <c r="F25" s="214" t="s">
        <v>190</v>
      </c>
      <c r="G25" s="214"/>
      <c r="H25" s="214"/>
      <c r="I25" s="214"/>
      <c r="J25" s="115"/>
      <c r="K25" s="115"/>
      <c r="L25" s="111" t="s">
        <v>180</v>
      </c>
      <c r="M25" s="203" t="s">
        <v>179</v>
      </c>
      <c r="N25" s="203"/>
      <c r="O25" s="203"/>
      <c r="P25" s="203"/>
    </row>
    <row r="26" spans="2:16" ht="13.5" customHeight="1" x14ac:dyDescent="0.25">
      <c r="B26" s="204"/>
      <c r="C26" s="213"/>
      <c r="D26" s="213"/>
      <c r="E26" s="111" t="s">
        <v>50</v>
      </c>
      <c r="F26" s="214" t="s">
        <v>188</v>
      </c>
      <c r="G26" s="214"/>
      <c r="H26" s="214"/>
      <c r="I26" s="214"/>
      <c r="J26" s="115"/>
      <c r="K26" s="115"/>
      <c r="L26" s="111" t="s">
        <v>49</v>
      </c>
      <c r="M26" s="203" t="s">
        <v>179</v>
      </c>
      <c r="N26" s="203"/>
      <c r="O26" s="203"/>
      <c r="P26" s="20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2" t="s">
        <v>52</v>
      </c>
      <c r="C28" s="192"/>
      <c r="D28" s="19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27"/>
      <c r="D30" s="119">
        <v>8.3333333333333329E-2</v>
      </c>
      <c r="E30" s="119">
        <v>6.25E-2</v>
      </c>
      <c r="F30" s="119"/>
      <c r="G30" s="128"/>
      <c r="H30" s="128"/>
      <c r="I30" s="128"/>
      <c r="J30" s="128"/>
      <c r="K30" s="129"/>
      <c r="L30" s="128"/>
      <c r="M30" s="119"/>
      <c r="N30" s="136">
        <v>0.16597222222222222</v>
      </c>
      <c r="O30" s="128"/>
      <c r="P30" s="94">
        <f>SUM(C30:J30,L30:N30)</f>
        <v>0.31180555555555556</v>
      </c>
    </row>
    <row r="31" spans="2:16" ht="14.1" customHeight="1" x14ac:dyDescent="0.25">
      <c r="B31" s="25" t="s">
        <v>171</v>
      </c>
      <c r="C31" s="130"/>
      <c r="D31" s="134">
        <v>0.24930555555555556</v>
      </c>
      <c r="E31" s="134">
        <v>6.25E-2</v>
      </c>
      <c r="F31" s="131"/>
      <c r="G31" s="131"/>
      <c r="H31" s="131"/>
      <c r="I31" s="131"/>
      <c r="J31" s="131"/>
      <c r="K31" s="215">
        <v>2.5694444444444447E-2</v>
      </c>
      <c r="L31" s="131"/>
      <c r="M31" s="131"/>
      <c r="N31" s="131"/>
      <c r="O31" s="132"/>
      <c r="P31" s="94">
        <f>SUM(C31:N31)</f>
        <v>0.33750000000000002</v>
      </c>
    </row>
    <row r="32" spans="2:16" ht="14.1" customHeight="1" x14ac:dyDescent="0.25">
      <c r="B32" s="25" t="s">
        <v>67</v>
      </c>
      <c r="C32" s="116"/>
      <c r="D32" s="135">
        <v>0.24930555555555556</v>
      </c>
      <c r="E32" s="135">
        <v>3.472222222222222E-3</v>
      </c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0.25277777777777777</v>
      </c>
    </row>
    <row r="33" spans="2:16" ht="14.1" customHeight="1" thickBot="1" x14ac:dyDescent="0.3">
      <c r="B33" s="25" t="s">
        <v>68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4">D31-D32-D33</f>
        <v>0</v>
      </c>
      <c r="E34" s="84">
        <f t="shared" si="4"/>
        <v>5.9027777777777776E-2</v>
      </c>
      <c r="F34" s="84">
        <f t="shared" si="4"/>
        <v>0</v>
      </c>
      <c r="G34" s="84">
        <f t="shared" si="4"/>
        <v>0</v>
      </c>
      <c r="H34" s="84">
        <f t="shared" si="4"/>
        <v>0</v>
      </c>
      <c r="I34" s="84">
        <f t="shared" si="4"/>
        <v>0</v>
      </c>
      <c r="J34" s="84">
        <f t="shared" si="4"/>
        <v>0</v>
      </c>
      <c r="K34" s="84">
        <f t="shared" si="4"/>
        <v>2.5694444444444447E-2</v>
      </c>
      <c r="L34" s="84">
        <f t="shared" si="4"/>
        <v>0</v>
      </c>
      <c r="M34" s="84">
        <f t="shared" si="4"/>
        <v>0</v>
      </c>
      <c r="N34" s="84">
        <f t="shared" si="4"/>
        <v>0</v>
      </c>
      <c r="O34" s="98"/>
      <c r="P34" s="99">
        <f t="shared" si="4"/>
        <v>8.4722222222222254E-2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9" t="s">
        <v>69</v>
      </c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2:16" ht="18" customHeight="1" x14ac:dyDescent="0.25">
      <c r="B37" s="190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</row>
    <row r="38" spans="2:16" ht="18" customHeight="1" x14ac:dyDescent="0.25">
      <c r="B38" s="190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</row>
    <row r="41" spans="2:16" ht="18" customHeight="1" x14ac:dyDescent="0.25">
      <c r="B41" s="191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8" t="s">
        <v>70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</row>
    <row r="44" spans="2:16" ht="14.1" customHeight="1" x14ac:dyDescent="0.25">
      <c r="B44" s="181" t="s">
        <v>192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</row>
    <row r="45" spans="2:16" ht="14.1" customHeight="1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ht="14.1" customHeight="1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 x14ac:dyDescent="0.3">
      <c r="B52" s="165"/>
      <c r="C52" s="166"/>
      <c r="D52" s="163"/>
      <c r="E52" s="163"/>
      <c r="F52" s="163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68" t="s">
        <v>168</v>
      </c>
      <c r="C53" s="169"/>
      <c r="D53" s="106"/>
      <c r="E53" s="106"/>
      <c r="F53" s="106"/>
      <c r="G53" s="172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" customHeight="1" thickTop="1" thickBot="1" x14ac:dyDescent="0.3">
      <c r="B54" s="170" t="s">
        <v>167</v>
      </c>
      <c r="C54" s="171"/>
      <c r="D54" s="171"/>
      <c r="E54" s="171"/>
      <c r="F54" s="107"/>
      <c r="G54" s="175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25"/>
    <row r="56" spans="2:16" ht="17.25" customHeight="1" x14ac:dyDescent="0.25">
      <c r="B56" s="149" t="s">
        <v>71</v>
      </c>
      <c r="C56" s="14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0" t="s">
        <v>72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73</v>
      </c>
      <c r="O57" s="151"/>
      <c r="P57" s="154"/>
    </row>
    <row r="58" spans="2:16" ht="17.100000000000001" customHeight="1" x14ac:dyDescent="0.25">
      <c r="B58" s="155" t="s">
        <v>74</v>
      </c>
      <c r="C58" s="156"/>
      <c r="D58" s="157"/>
      <c r="E58" s="155" t="s">
        <v>75</v>
      </c>
      <c r="F58" s="156"/>
      <c r="G58" s="157"/>
      <c r="H58" s="156" t="s">
        <v>76</v>
      </c>
      <c r="I58" s="156"/>
      <c r="J58" s="156"/>
      <c r="K58" s="158" t="s">
        <v>77</v>
      </c>
      <c r="L58" s="156"/>
      <c r="M58" s="159"/>
      <c r="N58" s="160"/>
      <c r="O58" s="156"/>
      <c r="P58" s="161"/>
    </row>
    <row r="59" spans="2:16" ht="20.100000000000001" customHeight="1" x14ac:dyDescent="0.25">
      <c r="B59" s="137" t="s">
        <v>78</v>
      </c>
      <c r="C59" s="138"/>
      <c r="D59" s="32" t="b">
        <v>1</v>
      </c>
      <c r="E59" s="137" t="s">
        <v>79</v>
      </c>
      <c r="F59" s="138"/>
      <c r="G59" s="32" t="b">
        <v>1</v>
      </c>
      <c r="H59" s="145" t="s">
        <v>80</v>
      </c>
      <c r="I59" s="138"/>
      <c r="J59" s="32" t="b">
        <v>1</v>
      </c>
      <c r="K59" s="145" t="s">
        <v>81</v>
      </c>
      <c r="L59" s="138"/>
      <c r="M59" s="32" t="b">
        <v>1</v>
      </c>
      <c r="N59" s="146" t="s">
        <v>82</v>
      </c>
      <c r="O59" s="138"/>
      <c r="P59" s="32" t="b">
        <v>1</v>
      </c>
    </row>
    <row r="60" spans="2:16" ht="20.100000000000001" customHeight="1" x14ac:dyDescent="0.25">
      <c r="B60" s="137" t="s">
        <v>83</v>
      </c>
      <c r="C60" s="138"/>
      <c r="D60" s="32" t="b">
        <v>1</v>
      </c>
      <c r="E60" s="137" t="s">
        <v>84</v>
      </c>
      <c r="F60" s="138"/>
      <c r="G60" s="32" t="b">
        <v>1</v>
      </c>
      <c r="H60" s="145" t="s">
        <v>85</v>
      </c>
      <c r="I60" s="138"/>
      <c r="J60" s="32" t="b">
        <v>1</v>
      </c>
      <c r="K60" s="145" t="s">
        <v>86</v>
      </c>
      <c r="L60" s="138"/>
      <c r="M60" s="32" t="b">
        <v>1</v>
      </c>
      <c r="N60" s="146" t="s">
        <v>87</v>
      </c>
      <c r="O60" s="138"/>
      <c r="P60" s="32" t="b">
        <v>1</v>
      </c>
    </row>
    <row r="61" spans="2:16" ht="20.100000000000001" customHeight="1" x14ac:dyDescent="0.25">
      <c r="B61" s="137" t="s">
        <v>88</v>
      </c>
      <c r="C61" s="138"/>
      <c r="D61" s="32" t="b">
        <v>1</v>
      </c>
      <c r="E61" s="137" t="s">
        <v>89</v>
      </c>
      <c r="F61" s="138"/>
      <c r="G61" s="32" t="b">
        <v>1</v>
      </c>
      <c r="H61" s="145" t="s">
        <v>90</v>
      </c>
      <c r="I61" s="138"/>
      <c r="J61" s="32" t="b">
        <v>1</v>
      </c>
      <c r="K61" s="145" t="s">
        <v>91</v>
      </c>
      <c r="L61" s="138"/>
      <c r="M61" s="32" t="b">
        <v>1</v>
      </c>
      <c r="N61" s="146" t="s">
        <v>92</v>
      </c>
      <c r="O61" s="138"/>
      <c r="P61" s="32" t="b">
        <v>1</v>
      </c>
    </row>
    <row r="62" spans="2:16" ht="20.100000000000001" customHeight="1" x14ac:dyDescent="0.25">
      <c r="B62" s="145" t="s">
        <v>90</v>
      </c>
      <c r="C62" s="138"/>
      <c r="D62" s="32" t="b">
        <v>1</v>
      </c>
      <c r="E62" s="137" t="s">
        <v>93</v>
      </c>
      <c r="F62" s="138"/>
      <c r="G62" s="32" t="b">
        <v>1</v>
      </c>
      <c r="H62" s="145" t="s">
        <v>94</v>
      </c>
      <c r="I62" s="138"/>
      <c r="J62" s="32" t="b">
        <v>0</v>
      </c>
      <c r="K62" s="145" t="s">
        <v>95</v>
      </c>
      <c r="L62" s="138"/>
      <c r="M62" s="32" t="b">
        <v>1</v>
      </c>
      <c r="N62" s="146" t="s">
        <v>85</v>
      </c>
      <c r="O62" s="138"/>
      <c r="P62" s="32" t="b">
        <v>1</v>
      </c>
    </row>
    <row r="63" spans="2:16" ht="20.100000000000001" customHeight="1" x14ac:dyDescent="0.25">
      <c r="B63" s="145" t="s">
        <v>96</v>
      </c>
      <c r="C63" s="138"/>
      <c r="D63" s="32" t="b">
        <v>1</v>
      </c>
      <c r="E63" s="137" t="s">
        <v>97</v>
      </c>
      <c r="F63" s="138"/>
      <c r="G63" s="32" t="b">
        <v>1</v>
      </c>
      <c r="H63" s="37"/>
      <c r="I63" s="38"/>
      <c r="J63" s="39"/>
      <c r="K63" s="145" t="s">
        <v>98</v>
      </c>
      <c r="L63" s="138"/>
      <c r="M63" s="32" t="b">
        <v>1</v>
      </c>
      <c r="N63" s="146" t="s">
        <v>166</v>
      </c>
      <c r="O63" s="138"/>
      <c r="P63" s="32" t="b">
        <v>1</v>
      </c>
    </row>
    <row r="64" spans="2:16" ht="20.100000000000001" customHeight="1" x14ac:dyDescent="0.25">
      <c r="B64" s="145" t="s">
        <v>99</v>
      </c>
      <c r="C64" s="138"/>
      <c r="D64" s="32" t="b">
        <v>0</v>
      </c>
      <c r="E64" s="137" t="s">
        <v>100</v>
      </c>
      <c r="F64" s="138"/>
      <c r="G64" s="32" t="b">
        <v>1</v>
      </c>
      <c r="H64" s="40"/>
      <c r="I64" s="41"/>
      <c r="J64" s="42"/>
      <c r="K64" s="147" t="s">
        <v>101</v>
      </c>
      <c r="L64" s="14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7" t="s">
        <v>164</v>
      </c>
      <c r="F65" s="13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9" t="s">
        <v>107</v>
      </c>
      <c r="C69" s="139"/>
      <c r="D69" s="50"/>
      <c r="E69" s="50"/>
      <c r="F69" s="141" t="s">
        <v>108</v>
      </c>
      <c r="G69" s="143" t="s">
        <v>109</v>
      </c>
      <c r="H69" s="50"/>
      <c r="I69" s="139" t="s">
        <v>110</v>
      </c>
      <c r="J69" s="13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0"/>
      <c r="C70" s="140"/>
      <c r="D70" s="54"/>
      <c r="E70" s="55"/>
      <c r="F70" s="142"/>
      <c r="G70" s="144"/>
      <c r="H70" s="56"/>
      <c r="I70" s="140"/>
      <c r="J70" s="14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-154.14400000000001</v>
      </c>
      <c r="D72" s="223">
        <v>-155.898</v>
      </c>
      <c r="E72" s="76" t="s">
        <v>120</v>
      </c>
      <c r="F72" s="90">
        <v>18</v>
      </c>
      <c r="G72" s="219">
        <v>16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-138.911</v>
      </c>
      <c r="D73" s="223">
        <v>-142.696</v>
      </c>
      <c r="E73" s="77" t="s">
        <v>124</v>
      </c>
      <c r="F73" s="91">
        <v>30</v>
      </c>
      <c r="G73" s="220">
        <v>40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-211.42</v>
      </c>
      <c r="D74" s="223">
        <v>-212.226</v>
      </c>
      <c r="E74" s="77" t="s">
        <v>129</v>
      </c>
      <c r="F74" s="95">
        <v>10</v>
      </c>
      <c r="G74" s="221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-112.587</v>
      </c>
      <c r="D75" s="223">
        <v>-115.90900000000001</v>
      </c>
      <c r="E75" s="77" t="s">
        <v>134</v>
      </c>
      <c r="F75" s="95">
        <v>50</v>
      </c>
      <c r="G75" s="221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23.68</v>
      </c>
      <c r="D76" s="223">
        <v>21</v>
      </c>
      <c r="E76" s="77" t="s">
        <v>139</v>
      </c>
      <c r="F76" s="95">
        <v>40</v>
      </c>
      <c r="G76" s="221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28.03</v>
      </c>
      <c r="D77" s="223">
        <v>24.954000000000001</v>
      </c>
      <c r="E77" s="77" t="s">
        <v>144</v>
      </c>
      <c r="F77" s="95">
        <v>160</v>
      </c>
      <c r="G77" s="221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19.811</v>
      </c>
      <c r="D78" s="223">
        <v>17.236999999999998</v>
      </c>
      <c r="E78" s="77" t="s">
        <v>149</v>
      </c>
      <c r="F78" s="92"/>
      <c r="G78" s="222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20.66</v>
      </c>
      <c r="D79" s="223">
        <v>18.055</v>
      </c>
      <c r="E79" s="76" t="s">
        <v>154</v>
      </c>
      <c r="F79" s="90">
        <v>16.3</v>
      </c>
      <c r="G79" s="219">
        <v>8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2.62E-5</v>
      </c>
      <c r="D80" s="224">
        <v>2.6100000000000001E-5</v>
      </c>
      <c r="E80" s="77" t="s">
        <v>159</v>
      </c>
      <c r="F80" s="91">
        <v>33</v>
      </c>
      <c r="G80" s="220">
        <v>66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6" t="s">
        <v>163</v>
      </c>
      <c r="C84" s="196"/>
    </row>
    <row r="85" spans="2:16" ht="15" customHeight="1" x14ac:dyDescent="0.25">
      <c r="B85" s="197" t="s">
        <v>187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9"/>
    </row>
    <row r="86" spans="2:16" ht="15" customHeight="1" x14ac:dyDescent="0.25"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2"/>
    </row>
    <row r="87" spans="2:16" ht="15" customHeight="1" x14ac:dyDescent="0.25"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2"/>
    </row>
    <row r="89" spans="2:16" ht="15" customHeight="1" x14ac:dyDescent="0.25">
      <c r="B89" s="206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2"/>
    </row>
    <row r="91" spans="2:16" ht="15" customHeight="1" x14ac:dyDescent="0.25"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2"/>
    </row>
    <row r="92" spans="2:16" ht="15" customHeight="1" x14ac:dyDescent="0.25">
      <c r="B92" s="206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8"/>
    </row>
    <row r="93" spans="2:16" ht="15" customHeight="1" x14ac:dyDescent="0.25"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8"/>
    </row>
    <row r="94" spans="2:16" ht="15" customHeight="1" x14ac:dyDescent="0.25">
      <c r="B94" s="206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8"/>
    </row>
    <row r="95" spans="2:16" ht="15" customHeight="1" x14ac:dyDescent="0.25">
      <c r="B95" s="20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</row>
    <row r="96" spans="2:16" ht="15" customHeight="1" x14ac:dyDescent="0.25"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8"/>
    </row>
    <row r="97" spans="2:16" ht="15" customHeight="1" x14ac:dyDescent="0.25">
      <c r="B97" s="20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8"/>
    </row>
    <row r="98" spans="2:16" ht="15" customHeight="1" x14ac:dyDescent="0.25">
      <c r="B98" s="206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8"/>
    </row>
    <row r="99" spans="2:16" ht="15" customHeight="1" x14ac:dyDescent="0.25"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2024-11-06T02:15:41Z</dcterms:modified>
</cp:coreProperties>
</file>