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25" i="1"/>
  <c r="J25" i="1"/>
  <c r="K23" i="1"/>
  <c r="H18" i="1"/>
  <c r="G19" i="1"/>
  <c r="G18" i="1"/>
  <c r="E19" i="1"/>
  <c r="C23" i="1"/>
  <c r="F18" i="1" l="1"/>
  <c r="D23" i="1"/>
  <c r="C25" i="1" s="1"/>
  <c r="D25" i="1" s="1"/>
  <c r="D18" i="1" l="1"/>
  <c r="D19" i="1" l="1"/>
  <c r="E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<sst xmlns="http://schemas.openxmlformats.org/spreadsheetml/2006/main" count="213" uniqueCount="198">
  <si>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</si>
  <si>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</si>
  <si>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</si>
  <si>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</si>
  <si>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</si>
  <si>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</si>
  <si>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</si>
  <si>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</si>
  <si>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</si>
  <si>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</si>
  <si>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</si>
  <si>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</si>
  <si>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</si>
  <si>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</si>
  <si>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</si>
  <si>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</si>
  <si>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</si>
  <si>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</si>
  <si>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</si>
  <si>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</si>
  <si>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</si>
  <si>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</si>
  <si>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</si>
  <si>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</si>
  <si>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</si>
  <si>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</si>
  <si>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</si>
  <si>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</si>
  <si>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</si>
  <si>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</si>
  <si>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</si>
  <si>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</si>
  <si>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</si>
  <si>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</si>
  <si>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</si>
  <si>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</si>
  <si>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</si>
  <si>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</si>
  <si>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</si>
  <si>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</si>
  <si>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</si>
  <si>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</si>
  <si>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</si>
  <si>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</si>
  <si>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</si>
  <si>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</si>
  <si>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</si>
  <si>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</si>
  <si>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</si>
  <si>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</si>
  <si>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</si>
  <si>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</si>
  <si>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</si>
  <si>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</si>
  <si>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</si>
  <si>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</si>
  <si>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</si>
  <si>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</si>
  <si>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</si>
  <si>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</si>
  <si>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</si>
  <si>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</si>
  <si>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</si>
  <si>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</si>
  <si>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</si>
  <si>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</si>
  <si>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</si>
  <si>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</si>
  <si>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</si>
  <si>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</si>
  <si>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</si>
  <si>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</si>
  <si>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</si>
  <si>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</si>
  <si>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</si>
  <si>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</si>
  <si>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</si>
  <si>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</si>
  <si>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</si>
  <si>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</si>
  <si>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</si>
  <si>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</si>
  <si>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</si>
  <si>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</si>
  <si>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</si>
  <si>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</si>
  <si>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</si>
  <si>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</si>
  <si>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</si>
  <si>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</si>
  <si>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</si>
  <si>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</si>
  <si>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</si>
  <si>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</si>
  <si>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</si>
  <si>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</si>
  <si>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</si>
  <si>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</si>
  <si>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</si>
  <si>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</si>
  <si>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</si>
  <si>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</si>
  <si>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</si>
  <si>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</si>
  <si>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</si>
  <si>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</si>
  <si>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</si>
  <si>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</si>
  <si>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</si>
  <si>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</si>
  <si>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</si>
  <si>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</si>
  <si>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</si>
  <si>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</si>
  <si>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</si>
  <si>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</si>
  <si>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</si>
  <si>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</si>
  <si>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</si>
  <si>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</si>
  <si>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</si>
  <si>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</si>
  <si>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</si>
  <si>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</si>
  <si>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</si>
  <si>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</si>
  <si>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</si>
  <si>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</si>
  <si>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</si>
  <si>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</si>
  <si>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</si>
  <si>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</si>
  <si>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</si>
  <si>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</si>
  <si>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</si>
  <si>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</si>
  <si>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</si>
  <si>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</si>
  <si>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</si>
  <si>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</si>
  <si>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</si>
  <si>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</si>
  <si>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</si>
  <si>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</si>
  <si>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</si>
  <si>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</si>
  <si>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</si>
  <si>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</si>
  <si>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</si>
  <si>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</si>
  <si>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</si>
  <si>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</si>
  <si>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</si>
  <si>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</si>
  <si>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</si>
  <si>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</si>
  <si>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</si>
  <si>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</si>
  <si>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</si>
  <si>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</si>
  <si>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</si>
  <si>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</si>
  <si>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</si>
  <si>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</si>
  <si>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</si>
  <si>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</si>
  <si>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</si>
  <si>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</si>
  <si>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</si>
  <si>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</si>
  <si>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</si>
  <si>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</si>
  <si>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</si>
  <si>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</si>
  <si>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</si>
  <si>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</si>
  <si>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</si>
  <si>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</si>
  <si>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</si>
  <si>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</si>
  <si>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</si>
  <si>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</si>
  <si>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</si>
  <si>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</si>
  <si>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>TMT</t>
    <phoneticPr fontId="3" type="noConversion"/>
  </si>
  <si>
    <t>SITE-MMA</t>
    <phoneticPr fontId="3" type="noConversion"/>
  </si>
  <si>
    <t>SE</t>
    <phoneticPr fontId="3" type="noConversion"/>
  </si>
  <si>
    <t>20s/25k 35s/26k 50s/24k</t>
    <phoneticPr fontId="3" type="noConversion"/>
  </si>
  <si>
    <t>20s/17k 35s/21k 50s/20k</t>
    <phoneticPr fontId="3" type="noConversion"/>
  </si>
  <si>
    <t>E</t>
    <phoneticPr fontId="3" type="noConversion"/>
  </si>
  <si>
    <t>T_052236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</si>
  <si>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</si>
  <si>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</si>
  <si>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</si>
  <si>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M_051315-051316:T</t>
    <phoneticPr fontId="3" type="noConversion"/>
  </si>
  <si>
    <t>M_052336</t>
    <phoneticPr fontId="3" type="noConversion"/>
  </si>
  <si>
    <t>60s/7k 60s/10k 45s/11k</t>
    <phoneticPr fontId="3" type="noConversion"/>
  </si>
  <si>
    <t>60s/4k 45s/4k 30s/4k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</si>
</sst>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0">
        <v>45595</v>
      </c>
      <c r="D3" s="151"/>
      <c r="E3" s="1"/>
      <c r="F3" s="1"/>
      <c r="G3" s="1"/>
      <c r="H3" s="1"/>
      <c r="I3" s="1"/>
      <c r="J3" s="1"/>
      <c r="K3" s="35" t="s">
        <v>2</v>
      </c>
      <c r="L3" s="152">
        <f>(P31-(P32+P33))/P31*100</f>
        <v>100</v>
      </c>
      <c r="M3" s="152"/>
      <c r="N3" s="35" t="s">
        <v>3</v>
      </c>
      <c r="O3" s="152">
        <f>(P31-P33)/P31*100</f>
        <v>100</v>
      </c>
      <c r="P3" s="152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4">
        <v>0.75</v>
      </c>
      <c r="D9" s="126">
        <v>1.9</v>
      </c>
      <c r="E9" s="126">
        <v>13.1</v>
      </c>
      <c r="F9" s="126">
        <v>30</v>
      </c>
      <c r="G9" s="113" t="s">
        <v>189</v>
      </c>
      <c r="H9" s="126">
        <v>4.2</v>
      </c>
      <c r="I9" s="113">
        <v>2</v>
      </c>
      <c r="J9" s="12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9">
        <v>0.92708333333333337</v>
      </c>
      <c r="D10" s="126">
        <v>1.8</v>
      </c>
      <c r="E10" s="126">
        <v>9.8000000000000007</v>
      </c>
      <c r="F10" s="126">
        <v>55</v>
      </c>
      <c r="G10" s="113" t="s">
        <v>191</v>
      </c>
      <c r="H10" s="126">
        <v>3.3</v>
      </c>
      <c r="I10" s="130"/>
      <c r="J10" s="12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1">
        <v>0.10416666666666667</v>
      </c>
      <c r="D11" s="132">
        <v>2.2999999999999998</v>
      </c>
      <c r="E11" s="132">
        <v>7.6</v>
      </c>
      <c r="F11" s="132">
        <v>65</v>
      </c>
      <c r="G11" s="113" t="s">
        <v>186</v>
      </c>
      <c r="H11" s="126">
        <v>2.5</v>
      </c>
      <c r="I11" s="133"/>
      <c r="J11" s="127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2</v>
      </c>
      <c r="E12" s="12">
        <f>AVERAGE(E9:E11)</f>
        <v>10.166666666666666</v>
      </c>
      <c r="F12" s="13">
        <f>AVERAGE(F9:F11)</f>
        <v>50</v>
      </c>
      <c r="G12" s="14"/>
      <c r="H12" s="15">
        <f>AVERAGE(H9:H11)</f>
        <v>3.3333333333333335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125" t="s">
        <v>178</v>
      </c>
      <c r="E16" s="125" t="s">
        <v>184</v>
      </c>
      <c r="F16" s="125" t="s">
        <v>185</v>
      </c>
      <c r="G16" s="125" t="s">
        <v>192</v>
      </c>
      <c r="H16" s="125" t="s">
        <v>193</v>
      </c>
      <c r="I16" s="100"/>
      <c r="J16" s="100"/>
      <c r="K16" s="101"/>
      <c r="L16" s="100"/>
      <c r="M16" s="100"/>
      <c r="N16" s="100"/>
      <c r="O16" s="100"/>
      <c r="P16" s="125" t="s">
        <v>41</v>
      </c>
    </row>
    <row r="17" spans="2:16" ht="14.1" customHeight="1" x14ac:dyDescent="0.25">
      <c r="B17" s="24" t="s">
        <v>42</v>
      </c>
      <c r="C17" s="124">
        <v>0.72083333333333333</v>
      </c>
      <c r="D17" s="124">
        <v>0.72291666666666676</v>
      </c>
      <c r="E17" s="124">
        <v>0.74791666666666667</v>
      </c>
      <c r="F17" s="124">
        <v>0.7680555555555556</v>
      </c>
      <c r="G17" s="124">
        <v>9.5138888888888884E-2</v>
      </c>
      <c r="H17" s="124">
        <v>0.11597222222222221</v>
      </c>
      <c r="I17" s="101"/>
      <c r="J17" s="101"/>
      <c r="K17" s="101"/>
      <c r="L17" s="101"/>
      <c r="M17" s="101"/>
      <c r="N17" s="101"/>
      <c r="O17" s="101"/>
      <c r="P17" s="124">
        <v>0.13055555555555556</v>
      </c>
    </row>
    <row r="18" spans="2:16" ht="14.1" customHeight="1" x14ac:dyDescent="0.25">
      <c r="B18" s="24" t="s">
        <v>43</v>
      </c>
      <c r="C18" s="125">
        <v>52174</v>
      </c>
      <c r="D18" s="125">
        <f>C18+1</f>
        <v>52175</v>
      </c>
      <c r="E18" s="125">
        <f>D19+1</f>
        <v>52186</v>
      </c>
      <c r="F18" s="125">
        <f>E19+1</f>
        <v>52198</v>
      </c>
      <c r="G18" s="125">
        <f>F19+1</f>
        <v>52337</v>
      </c>
      <c r="H18" s="125">
        <f>G19+1</f>
        <v>52349</v>
      </c>
      <c r="I18" s="100"/>
      <c r="J18" s="100"/>
      <c r="K18" s="100"/>
      <c r="L18" s="100"/>
      <c r="M18" s="101"/>
      <c r="N18" s="101"/>
      <c r="O18" s="101"/>
      <c r="P18" s="125">
        <f>MAX(C18:O19)+1</f>
        <v>52360</v>
      </c>
    </row>
    <row r="19" spans="2:16" ht="14.1" customHeight="1" thickBot="1" x14ac:dyDescent="0.3">
      <c r="B19" s="9" t="s">
        <v>44</v>
      </c>
      <c r="C19" s="83"/>
      <c r="D19" s="125">
        <f>D18+10</f>
        <v>52185</v>
      </c>
      <c r="E19" s="125">
        <f>E18+11</f>
        <v>52197</v>
      </c>
      <c r="F19" s="125">
        <v>52336</v>
      </c>
      <c r="G19" s="125">
        <f>G18+11</f>
        <v>52348</v>
      </c>
      <c r="H19" s="221">
        <f>H18+10</f>
        <v>52359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0">IF(ISNUMBER(E18),E19-E18+1,"")</f>
        <v>12</v>
      </c>
      <c r="F20" s="89">
        <f t="shared" si="0"/>
        <v>139</v>
      </c>
      <c r="G20" s="89">
        <f t="shared" si="0"/>
        <v>12</v>
      </c>
      <c r="H20" s="102">
        <f t="shared" si="0"/>
        <v>11</v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8" t="s">
        <v>46</v>
      </c>
      <c r="C22" s="24" t="s">
        <v>21</v>
      </c>
      <c r="D22" s="24" t="s">
        <v>23</v>
      </c>
      <c r="E22" s="24" t="s">
        <v>47</v>
      </c>
      <c r="F22" s="159" t="s">
        <v>48</v>
      </c>
      <c r="G22" s="159"/>
      <c r="H22" s="159"/>
      <c r="I22" s="159"/>
      <c r="J22" s="24" t="s">
        <v>21</v>
      </c>
      <c r="K22" s="24" t="s">
        <v>23</v>
      </c>
      <c r="L22" s="24" t="s">
        <v>47</v>
      </c>
      <c r="M22" s="159" t="s">
        <v>48</v>
      </c>
      <c r="N22" s="159"/>
      <c r="O22" s="159"/>
      <c r="P22" s="159"/>
    </row>
    <row r="23" spans="2:16" ht="13.5" customHeight="1" x14ac:dyDescent="0.25">
      <c r="B23" s="158"/>
      <c r="C23" s="110">
        <f>D18+5</f>
        <v>52180</v>
      </c>
      <c r="D23" s="110">
        <f>C23+2</f>
        <v>52182</v>
      </c>
      <c r="E23" s="111" t="s">
        <v>181</v>
      </c>
      <c r="F23" s="157" t="s">
        <v>187</v>
      </c>
      <c r="G23" s="157"/>
      <c r="H23" s="157"/>
      <c r="I23" s="157"/>
      <c r="J23" s="117">
        <v>52349</v>
      </c>
      <c r="K23" s="117">
        <f>J23+2</f>
        <v>52351</v>
      </c>
      <c r="L23" s="113" t="s">
        <v>50</v>
      </c>
      <c r="M23" s="157" t="s">
        <v>196</v>
      </c>
      <c r="N23" s="157"/>
      <c r="O23" s="157"/>
      <c r="P23" s="157"/>
    </row>
    <row r="24" spans="2:16" ht="13.5" customHeight="1" x14ac:dyDescent="0.25">
      <c r="B24" s="158"/>
      <c r="C24" s="112"/>
      <c r="D24" s="112"/>
      <c r="E24" s="113" t="s">
        <v>177</v>
      </c>
      <c r="F24" s="157" t="s">
        <v>179</v>
      </c>
      <c r="G24" s="157"/>
      <c r="H24" s="157"/>
      <c r="I24" s="157"/>
      <c r="J24" s="117"/>
      <c r="K24" s="117"/>
      <c r="L24" s="113" t="s">
        <v>51</v>
      </c>
      <c r="M24" s="157" t="s">
        <v>179</v>
      </c>
      <c r="N24" s="157"/>
      <c r="O24" s="157"/>
      <c r="P24" s="157"/>
    </row>
    <row r="25" spans="2:16" ht="13.5" customHeight="1" x14ac:dyDescent="0.25">
      <c r="B25" s="158"/>
      <c r="C25" s="112">
        <f>D23+1</f>
        <v>52183</v>
      </c>
      <c r="D25" s="112">
        <f>C25+2</f>
        <v>52185</v>
      </c>
      <c r="E25" s="113" t="s">
        <v>51</v>
      </c>
      <c r="F25" s="157" t="s">
        <v>188</v>
      </c>
      <c r="G25" s="157"/>
      <c r="H25" s="157"/>
      <c r="I25" s="157"/>
      <c r="J25" s="117">
        <f>K23+1</f>
        <v>52352</v>
      </c>
      <c r="K25" s="117">
        <f>J25+2</f>
        <v>52354</v>
      </c>
      <c r="L25" s="113" t="s">
        <v>180</v>
      </c>
      <c r="M25" s="157" t="s">
        <v>197</v>
      </c>
      <c r="N25" s="157"/>
      <c r="O25" s="157"/>
      <c r="P25" s="157"/>
    </row>
    <row r="26" spans="2:16" ht="13.5" customHeight="1" x14ac:dyDescent="0.25">
      <c r="B26" s="158"/>
      <c r="C26" s="112"/>
      <c r="D26" s="112"/>
      <c r="E26" s="113" t="s">
        <v>50</v>
      </c>
      <c r="F26" s="157" t="s">
        <v>179</v>
      </c>
      <c r="G26" s="157"/>
      <c r="H26" s="157"/>
      <c r="I26" s="157"/>
      <c r="J26" s="117"/>
      <c r="K26" s="117"/>
      <c r="L26" s="113" t="s">
        <v>49</v>
      </c>
      <c r="M26" s="157" t="s">
        <v>179</v>
      </c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9" t="s">
        <v>52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215"/>
      <c r="D30" s="216"/>
      <c r="E30" s="216"/>
      <c r="F30" s="216"/>
      <c r="G30" s="216"/>
      <c r="H30" s="216"/>
      <c r="I30" s="216"/>
      <c r="J30" s="216"/>
      <c r="K30" s="217"/>
      <c r="L30" s="216"/>
      <c r="M30" s="121">
        <v>0.3215277777777778</v>
      </c>
      <c r="N30" s="216"/>
      <c r="O30" s="216"/>
      <c r="P30" s="94">
        <f>SUM(C30:J30,L30:N30)</f>
        <v>0.3215277777777778</v>
      </c>
    </row>
    <row r="31" spans="2:16" ht="14.1" customHeight="1" x14ac:dyDescent="0.25">
      <c r="B31" s="25" t="s">
        <v>171</v>
      </c>
      <c r="C31" s="218"/>
      <c r="D31" s="219"/>
      <c r="E31" s="219"/>
      <c r="F31" s="122">
        <v>0.32708333333333334</v>
      </c>
      <c r="G31" s="219"/>
      <c r="H31" s="219"/>
      <c r="I31" s="219"/>
      <c r="J31" s="219"/>
      <c r="K31" s="122">
        <v>4.0972222222222222E-2</v>
      </c>
      <c r="L31" s="219"/>
      <c r="M31" s="219"/>
      <c r="N31" s="219"/>
      <c r="O31" s="220"/>
      <c r="P31" s="94">
        <f>SUM(C31:N31)</f>
        <v>0.36805555555555558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19"/>
      <c r="H32" s="119"/>
      <c r="I32" s="119"/>
      <c r="J32" s="119"/>
      <c r="K32" s="128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0.32708333333333334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4.0972222222222222E-2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0.36805555555555558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160" t="s">
        <v>190</v>
      </c>
      <c r="D36" s="160"/>
      <c r="E36" s="160" t="s">
        <v>194</v>
      </c>
      <c r="F36" s="160"/>
      <c r="G36" s="160" t="s">
        <v>195</v>
      </c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5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5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0"/>
      <c r="C52" s="191"/>
      <c r="D52" s="168"/>
      <c r="E52" s="168"/>
      <c r="F52" s="168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6"/>
      <c r="E53" s="106"/>
      <c r="F53" s="106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7"/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-153.30000000000001</v>
      </c>
      <c r="D72" s="138">
        <v>-155.9</v>
      </c>
      <c r="E72" s="76" t="s">
        <v>120</v>
      </c>
      <c r="F72" s="90">
        <v>19.100000000000001</v>
      </c>
      <c r="G72" s="134">
        <v>16.5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-136.6</v>
      </c>
      <c r="D73" s="138">
        <v>-142.6</v>
      </c>
      <c r="E73" s="77" t="s">
        <v>124</v>
      </c>
      <c r="F73" s="91">
        <v>30</v>
      </c>
      <c r="G73" s="135">
        <v>38.700000000000003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138">
        <v>-212.2</v>
      </c>
      <c r="E74" s="77" t="s">
        <v>129</v>
      </c>
      <c r="F74" s="95">
        <v>10</v>
      </c>
      <c r="G74" s="13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</v>
      </c>
      <c r="D75" s="138">
        <v>-115.6</v>
      </c>
      <c r="E75" s="77" t="s">
        <v>134</v>
      </c>
      <c r="F75" s="95">
        <v>50</v>
      </c>
      <c r="G75" s="13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24.6</v>
      </c>
      <c r="D76" s="138">
        <v>21</v>
      </c>
      <c r="E76" s="77" t="s">
        <v>139</v>
      </c>
      <c r="F76" s="95">
        <v>40</v>
      </c>
      <c r="G76" s="136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29.2</v>
      </c>
      <c r="D77" s="138">
        <v>24.9</v>
      </c>
      <c r="E77" s="77" t="s">
        <v>144</v>
      </c>
      <c r="F77" s="95">
        <v>160</v>
      </c>
      <c r="G77" s="13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20.6</v>
      </c>
      <c r="D78" s="138">
        <v>17.399999999999999</v>
      </c>
      <c r="E78" s="77" t="s">
        <v>149</v>
      </c>
      <c r="F78" s="92"/>
      <c r="G78" s="13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21.4</v>
      </c>
      <c r="D79" s="138">
        <v>18.2</v>
      </c>
      <c r="E79" s="76" t="s">
        <v>154</v>
      </c>
      <c r="F79" s="90">
        <v>22</v>
      </c>
      <c r="G79" s="134">
        <v>9.4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139">
        <v>2.5899999999999999E-5</v>
      </c>
      <c r="E80" s="77" t="s">
        <v>159</v>
      </c>
      <c r="F80" s="91">
        <v>20.399999999999999</v>
      </c>
      <c r="G80" s="135">
        <v>71.8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3" t="s">
        <v>163</v>
      </c>
      <c r="C84" s="153"/>
    </row>
    <row r="85" spans="2:16" ht="15" customHeight="1" x14ac:dyDescent="0.25">
      <c r="B85" s="154" t="s">
        <v>183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8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2024-10-31T03:13:58Z</dcterms:modified>
</cp:coreProperties>
</file>