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0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K25" i="1"/>
  <c r="J25" i="1"/>
  <c r="K23" i="1"/>
  <c r="G19" i="1"/>
  <c r="H18" i="1" l="1"/>
  <c r="G18" i="1" l="1"/>
  <c r="D18" i="1" l="1"/>
  <c r="D19" i="1" l="1"/>
  <c r="C23" i="1"/>
  <c r="D23" i="1" s="1"/>
  <c r="C25" i="1" s="1"/>
  <c r="D25" i="1" s="1"/>
  <c r="E18" i="1"/>
  <c r="F18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<sst xmlns="http://schemas.openxmlformats.org/spreadsheetml/2006/main" count="212" uniqueCount="196">
  <si>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</si>
  <si>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</si>
  <si>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</si>
  <si>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</si>
  <si>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</si>
  <si>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</si>
  <si>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</si>
  <si>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</si>
  <si>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</si>
  <si>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</si>
  <si>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</si>
  <si>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</si>
  <si>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</si>
  <si>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</si>
  <si>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</si>
  <si>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</si>
  <si>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</si>
  <si>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</si>
  <si>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</si>
  <si>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</si>
  <si>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</si>
  <si>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</si>
  <si>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</si>
  <si>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</si>
  <si>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</si>
  <si>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</si>
  <si>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</si>
  <si>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</si>
  <si>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</si>
  <si>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</si>
  <si>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</si>
  <si>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</si>
  <si>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</si>
  <si>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</si>
  <si>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</si>
  <si>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</si>
  <si>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</si>
  <si>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</si>
  <si>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</si>
  <si>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</si>
  <si>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</si>
  <si>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</si>
  <si>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</si>
  <si>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</si>
  <si>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</si>
  <si>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</si>
  <si>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</si>
  <si>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</si>
  <si>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</si>
  <si>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</si>
  <si>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</si>
  <si>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</si>
  <si>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</si>
  <si>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</si>
  <si>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</si>
  <si>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</si>
  <si>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</si>
  <si>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</si>
  <si>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</si>
  <si>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</si>
  <si>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</si>
  <si>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</si>
  <si>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</si>
  <si>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</si>
  <si>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</si>
  <si>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</si>
  <si>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</si>
  <si>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</si>
  <si>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</si>
  <si>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</si>
  <si>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</si>
  <si>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</si>
  <si>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</si>
  <si>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</si>
  <si>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</si>
  <si>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</si>
  <si>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</si>
  <si>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</si>
  <si>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</si>
  <si>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</si>
  <si>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</si>
  <si>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</si>
  <si>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</si>
  <si>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</si>
  <si>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</si>
  <si>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</si>
  <si>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</si>
  <si>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</si>
  <si>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</si>
  <si>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</si>
  <si>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</si>
  <si>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</si>
  <si>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</si>
  <si>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</si>
  <si>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</si>
  <si>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</si>
  <si>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</si>
  <si>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</si>
  <si>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</si>
  <si>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</si>
  <si>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</si>
  <si>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</si>
  <si>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</si>
  <si>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</si>
  <si>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</si>
  <si>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</si>
  <si>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</si>
  <si>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</si>
  <si>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</si>
  <si>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</si>
  <si>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</si>
  <si>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</si>
  <si>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</si>
  <si>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</si>
  <si>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</si>
  <si>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</si>
  <si>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</si>
  <si>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</si>
  <si>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</si>
  <si>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</si>
  <si>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</si>
  <si>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</si>
  <si>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</si>
  <si>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</si>
  <si>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</si>
  <si>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</si>
  <si>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</si>
  <si>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</si>
  <si>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</si>
  <si>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</si>
  <si>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</si>
  <si>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</si>
  <si>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</si>
  <si>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</si>
  <si>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</si>
  <si>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</si>
  <si>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</si>
  <si>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</si>
  <si>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</si>
  <si>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</si>
  <si>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</si>
  <si>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</si>
  <si>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</si>
  <si>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</si>
  <si>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</si>
  <si>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</si>
  <si>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</si>
  <si>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</si>
  <si>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</si>
  <si>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</si>
  <si>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</si>
  <si>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</si>
  <si>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</si>
  <si>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</si>
  <si>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</si>
  <si>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</si>
  <si>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</si>
  <si>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</si>
  <si>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</si>
  <si>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</si>
  <si>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</si>
  <si>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</si>
  <si>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</si>
  <si>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</si>
  <si>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</si>
  <si>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</si>
  <si>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</si>
  <si>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</si>
  <si>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</si>
  <si>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</si>
  <si>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</si>
  <si>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</si>
  <si>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</si>
  <si>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</si>
  <si>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</si>
  <si>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</si>
  <si>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</si>
  <si>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</si>
  <si>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</si>
  <si>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</si>
  <si>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</si>
  <si>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</si>
  <si>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</si>
  <si>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TMT</t>
    <phoneticPr fontId="3" type="noConversion"/>
  </si>
  <si>
    <t>SITE-KS4</t>
    <phoneticPr fontId="3" type="noConversion"/>
  </si>
  <si>
    <t>SE</t>
    <phoneticPr fontId="3" type="noConversion"/>
  </si>
  <si>
    <t>ALL</t>
    <phoneticPr fontId="3" type="noConversion"/>
  </si>
  <si>
    <t>1) 방풍막 제거</t>
    <phoneticPr fontId="3" type="noConversion"/>
  </si>
  <si>
    <t>20s/22k 35s/24k 50s/22k</t>
    <phoneticPr fontId="3" type="noConversion"/>
  </si>
  <si>
    <t>20s/22k 35s/30k 50s/29k</t>
    <phoneticPr fontId="3" type="noConversion"/>
  </si>
  <si>
    <t>E</t>
    <phoneticPr fontId="3" type="noConversion"/>
  </si>
  <si>
    <t>M_051667-051668:K</t>
    <phoneticPr fontId="3" type="noConversion"/>
  </si>
  <si>
    <t>M_051669</t>
    <phoneticPr fontId="3" type="noConversion"/>
  </si>
  <si>
    <t>S</t>
    <phoneticPr fontId="3" type="noConversion"/>
  </si>
  <si>
    <t xml:space="preserve"> 60s/27k  45s/31k 30s/32k</t>
    <phoneticPr fontId="3" type="noConversion"/>
  </si>
  <si>
    <t>60s/20k 45s/24k 30s/28k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</si>
</sst>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8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6" fillId="12" borderId="4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 applyAlignment="1" applyProtection="1">
      <alignment vertical="center"/>
    </xf>
    <xf numFmtId="0" fontId="49" fillId="0" borderId="0" xfId="0" applyFont="1" applyAlignment="1" applyProtection="1"/>
    <xf numFmtId="0" fontId="50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6" fillId="13" borderId="4" xfId="0" applyNumberFormat="1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6" xfId="0" applyNumberFormat="1" applyFont="1" applyFill="1" applyBorder="1" applyAlignment="1" applyProtection="1">
      <alignment horizontal="center" vertical="center"/>
      <protection locked="0"/>
    </xf>
    <xf numFmtId="177" fontId="45" fillId="8" borderId="19" xfId="0" applyNumberFormat="1" applyFont="1" applyFill="1" applyBorder="1" applyAlignment="1" applyProtection="1">
      <alignment horizontal="center" vertical="center"/>
      <protection locked="0"/>
    </xf>
    <xf numFmtId="177" fontId="45" fillId="8" borderId="20" xfId="0" applyNumberFormat="1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2" borderId="16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4" fillId="0" borderId="1" xfId="0" applyFont="1" applyBorder="1" applyAlignment="1" applyProtection="1">
      <alignment horizontal="center" vertical="center"/>
    </xf>
    <xf numFmtId="177" fontId="45" fillId="6" borderId="1" xfId="0" applyNumberFormat="1" applyFont="1" applyFill="1" applyBorder="1" applyAlignment="1" applyProtection="1">
      <alignment horizontal="center" vertical="center"/>
      <protection locked="0"/>
    </xf>
    <xf numFmtId="177" fontId="45" fillId="8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47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5" fillId="2" borderId="15" xfId="0" applyNumberFormat="1" applyFont="1" applyFill="1" applyBorder="1" applyAlignment="1" applyProtection="1">
      <alignment horizontal="center" vertical="center"/>
      <protection locked="0"/>
    </xf>
    <xf numFmtId="177" fontId="45" fillId="6" borderId="15" xfId="0" applyNumberFormat="1" applyFont="1" applyFill="1" applyBorder="1" applyAlignment="1" applyProtection="1">
      <alignment horizontal="center" vertical="center"/>
      <protection locked="0"/>
    </xf>
    <xf numFmtId="177" fontId="45" fillId="0" borderId="1" xfId="0" applyNumberFormat="1" applyFont="1" applyFill="1" applyBorder="1" applyProtection="1">
      <alignment vertical="center"/>
    </xf>
    <xf numFmtId="177" fontId="45" fillId="7" borderId="15" xfId="0" applyNumberFormat="1" applyFont="1" applyFill="1" applyBorder="1" applyAlignment="1" applyProtection="1">
      <alignment horizontal="center" vertical="center"/>
      <protection locked="0"/>
    </xf>
    <xf numFmtId="0" fontId="53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7" fillId="0" borderId="51" xfId="0" applyFont="1" applyBorder="1" applyAlignment="1" applyProtection="1">
      <alignment horizontal="center" vertical="center"/>
    </xf>
    <xf numFmtId="0" fontId="47" fillId="0" borderId="9" xfId="0" applyFont="1" applyBorder="1" applyAlignment="1" applyProtection="1">
      <alignment horizontal="center" vertical="center"/>
    </xf>
    <xf numFmtId="0" fontId="47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C15" sqref="C1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3">
        <v>45589</v>
      </c>
      <c r="D3" s="134"/>
      <c r="E3" s="1"/>
      <c r="F3" s="1"/>
      <c r="G3" s="1"/>
      <c r="H3" s="1"/>
      <c r="I3" s="1"/>
      <c r="J3" s="1"/>
      <c r="K3" s="35" t="s">
        <v>2</v>
      </c>
      <c r="L3" s="135">
        <f>(P31-(P32+P33))/P31*100</f>
        <v>100</v>
      </c>
      <c r="M3" s="135"/>
      <c r="N3" s="35" t="s">
        <v>3</v>
      </c>
      <c r="O3" s="135">
        <f>(P31-P33)/P31*100</f>
        <v>100</v>
      </c>
      <c r="P3" s="135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14" t="s">
        <v>21</v>
      </c>
      <c r="C9" s="198">
        <v>0.75</v>
      </c>
      <c r="D9" s="205">
        <v>1.7</v>
      </c>
      <c r="E9" s="205">
        <v>18.2</v>
      </c>
      <c r="F9" s="205">
        <v>34</v>
      </c>
      <c r="G9" s="204" t="s">
        <v>185</v>
      </c>
      <c r="H9" s="205">
        <v>1.7</v>
      </c>
      <c r="I9" s="204">
        <v>43</v>
      </c>
      <c r="J9" s="206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07">
        <v>0.9375</v>
      </c>
      <c r="D10" s="205">
        <v>1.7</v>
      </c>
      <c r="E10" s="205">
        <v>10.1</v>
      </c>
      <c r="F10" s="205">
        <v>64</v>
      </c>
      <c r="G10" s="204" t="s">
        <v>190</v>
      </c>
      <c r="H10" s="205">
        <v>1.5</v>
      </c>
      <c r="I10" s="208"/>
      <c r="J10" s="206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09">
        <v>0.10416666666666667</v>
      </c>
      <c r="D11" s="210">
        <v>1.6</v>
      </c>
      <c r="E11" s="210">
        <v>9</v>
      </c>
      <c r="F11" s="210">
        <v>61</v>
      </c>
      <c r="G11" s="204" t="s">
        <v>193</v>
      </c>
      <c r="H11" s="205">
        <v>2.6</v>
      </c>
      <c r="I11" s="211"/>
      <c r="J11" s="206">
        <f>IF(L11, 1, 0) + IF(M11, 2, 0) + IF(N11, 4, 0) + IF(O11, 8, 0) + IF(P11, 16, 0)</f>
        <v>0</v>
      </c>
      <c r="K11" s="81" t="b">
        <v>0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23.354166666666668</v>
      </c>
      <c r="D12" s="12">
        <f>AVERAGE(D9:D11)</f>
        <v>1.6666666666666667</v>
      </c>
      <c r="E12" s="12">
        <f>AVERAGE(E9:E11)</f>
        <v>12.433333333333332</v>
      </c>
      <c r="F12" s="13">
        <f>AVERAGE(F9:F11)</f>
        <v>53</v>
      </c>
      <c r="G12" s="14"/>
      <c r="H12" s="15">
        <f>AVERAGE(H9:H11)</f>
        <v>1.9333333333333336</v>
      </c>
      <c r="I12" s="16"/>
      <c r="J12" s="17">
        <f>AVERAGE(J9:J11)</f>
        <v>0.33333333333333331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97" t="s">
        <v>176</v>
      </c>
      <c r="D16" s="199" t="s">
        <v>178</v>
      </c>
      <c r="E16" s="199" t="s">
        <v>183</v>
      </c>
      <c r="F16" s="199" t="s">
        <v>184</v>
      </c>
      <c r="G16" s="199" t="s">
        <v>183</v>
      </c>
      <c r="H16" s="199" t="s">
        <v>186</v>
      </c>
      <c r="I16" s="107"/>
      <c r="J16" s="107"/>
      <c r="K16" s="108"/>
      <c r="L16" s="107"/>
      <c r="M16" s="107"/>
      <c r="N16" s="107"/>
      <c r="O16" s="107"/>
      <c r="P16" s="199" t="s">
        <v>41</v>
      </c>
    </row>
    <row r="17" spans="2:16" ht="14.1" customHeight="1" x14ac:dyDescent="0.25">
      <c r="B17" s="24" t="s">
        <v>42</v>
      </c>
      <c r="C17" s="198">
        <v>0.7104166666666667</v>
      </c>
      <c r="D17" s="198">
        <v>0.71527777777777779</v>
      </c>
      <c r="E17" s="198">
        <v>0.74305555555555547</v>
      </c>
      <c r="F17" s="198">
        <v>0.76597222222222217</v>
      </c>
      <c r="G17" s="198">
        <v>0.10694444444444444</v>
      </c>
      <c r="H17" s="198">
        <v>0.13263888888888889</v>
      </c>
      <c r="I17" s="108"/>
      <c r="J17" s="108"/>
      <c r="K17" s="108"/>
      <c r="L17" s="108"/>
      <c r="M17" s="108"/>
      <c r="N17" s="108"/>
      <c r="O17" s="108"/>
      <c r="P17" s="198">
        <v>0.14097222222222222</v>
      </c>
    </row>
    <row r="18" spans="2:16" ht="14.1" customHeight="1" x14ac:dyDescent="0.25">
      <c r="B18" s="24" t="s">
        <v>43</v>
      </c>
      <c r="C18" s="199">
        <v>51509</v>
      </c>
      <c r="D18" s="199">
        <f>C18+1</f>
        <v>51510</v>
      </c>
      <c r="E18" s="199">
        <f t="shared" ref="E18" si="0">D19+1</f>
        <v>51521</v>
      </c>
      <c r="F18" s="199">
        <f>E19+1</f>
        <v>51535</v>
      </c>
      <c r="G18" s="199">
        <f>F19+1</f>
        <v>51686</v>
      </c>
      <c r="H18" s="199">
        <f>G19+1</f>
        <v>51698</v>
      </c>
      <c r="I18" s="107"/>
      <c r="J18" s="107"/>
      <c r="K18" s="107"/>
      <c r="L18" s="107"/>
      <c r="M18" s="108"/>
      <c r="N18" s="108"/>
      <c r="O18" s="108"/>
      <c r="P18" s="199">
        <f>MAX(C18:O19)+1</f>
        <v>51709</v>
      </c>
    </row>
    <row r="19" spans="2:16" ht="14.1" customHeight="1" thickBot="1" x14ac:dyDescent="0.3">
      <c r="B19" s="9" t="s">
        <v>44</v>
      </c>
      <c r="C19" s="83"/>
      <c r="D19" s="199">
        <f>D18+10</f>
        <v>51520</v>
      </c>
      <c r="E19" s="199">
        <v>51534</v>
      </c>
      <c r="F19" s="199">
        <v>51685</v>
      </c>
      <c r="G19" s="199">
        <f>G18+11</f>
        <v>51697</v>
      </c>
      <c r="H19" s="218">
        <f>H18+10</f>
        <v>51708</v>
      </c>
      <c r="I19" s="121"/>
      <c r="J19" s="121"/>
      <c r="K19" s="122"/>
      <c r="L19" s="122"/>
      <c r="M19" s="122"/>
      <c r="N19" s="121"/>
      <c r="O19" s="121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14</v>
      </c>
      <c r="F20" s="89">
        <f t="shared" si="1"/>
        <v>151</v>
      </c>
      <c r="G20" s="109">
        <f t="shared" si="1"/>
        <v>12</v>
      </c>
      <c r="H20" s="109">
        <f t="shared" si="1"/>
        <v>11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0" t="s">
        <v>46</v>
      </c>
      <c r="C22" s="24" t="s">
        <v>21</v>
      </c>
      <c r="D22" s="24" t="s">
        <v>23</v>
      </c>
      <c r="E22" s="24" t="s">
        <v>47</v>
      </c>
      <c r="F22" s="141" t="s">
        <v>48</v>
      </c>
      <c r="G22" s="141"/>
      <c r="H22" s="141"/>
      <c r="I22" s="141"/>
      <c r="J22" s="24" t="s">
        <v>21</v>
      </c>
      <c r="K22" s="24" t="s">
        <v>23</v>
      </c>
      <c r="L22" s="24" t="s">
        <v>47</v>
      </c>
      <c r="M22" s="141" t="s">
        <v>48</v>
      </c>
      <c r="N22" s="141"/>
      <c r="O22" s="141"/>
      <c r="P22" s="141"/>
    </row>
    <row r="23" spans="2:16" ht="13.5" customHeight="1" x14ac:dyDescent="0.25">
      <c r="B23" s="140"/>
      <c r="C23" s="200">
        <f>D18+5</f>
        <v>51515</v>
      </c>
      <c r="D23" s="200">
        <f>C23+2</f>
        <v>51517</v>
      </c>
      <c r="E23" s="201" t="s">
        <v>181</v>
      </c>
      <c r="F23" s="202" t="s">
        <v>188</v>
      </c>
      <c r="G23" s="202"/>
      <c r="H23" s="202"/>
      <c r="I23" s="202"/>
      <c r="J23" s="217">
        <v>51698</v>
      </c>
      <c r="K23" s="217">
        <f>J23+2</f>
        <v>51700</v>
      </c>
      <c r="L23" s="204" t="s">
        <v>50</v>
      </c>
      <c r="M23" s="202" t="s">
        <v>194</v>
      </c>
      <c r="N23" s="202"/>
      <c r="O23" s="202"/>
      <c r="P23" s="202"/>
    </row>
    <row r="24" spans="2:16" ht="13.5" customHeight="1" x14ac:dyDescent="0.25">
      <c r="B24" s="140"/>
      <c r="C24" s="203"/>
      <c r="D24" s="203"/>
      <c r="E24" s="204" t="s">
        <v>177</v>
      </c>
      <c r="F24" s="202" t="s">
        <v>179</v>
      </c>
      <c r="G24" s="202"/>
      <c r="H24" s="202"/>
      <c r="I24" s="202"/>
      <c r="J24" s="217"/>
      <c r="K24" s="217"/>
      <c r="L24" s="204" t="s">
        <v>51</v>
      </c>
      <c r="M24" s="202" t="s">
        <v>179</v>
      </c>
      <c r="N24" s="202"/>
      <c r="O24" s="202"/>
      <c r="P24" s="202"/>
    </row>
    <row r="25" spans="2:16" ht="13.5" customHeight="1" x14ac:dyDescent="0.25">
      <c r="B25" s="140"/>
      <c r="C25" s="203">
        <f>D23+1</f>
        <v>51518</v>
      </c>
      <c r="D25" s="203">
        <f>C25+2</f>
        <v>51520</v>
      </c>
      <c r="E25" s="204" t="s">
        <v>51</v>
      </c>
      <c r="F25" s="202" t="s">
        <v>189</v>
      </c>
      <c r="G25" s="202"/>
      <c r="H25" s="202"/>
      <c r="I25" s="202"/>
      <c r="J25" s="217">
        <f>K23+1</f>
        <v>51701</v>
      </c>
      <c r="K25" s="217">
        <f>J25+2</f>
        <v>51703</v>
      </c>
      <c r="L25" s="204" t="s">
        <v>180</v>
      </c>
      <c r="M25" s="202" t="s">
        <v>195</v>
      </c>
      <c r="N25" s="202"/>
      <c r="O25" s="202"/>
      <c r="P25" s="202"/>
    </row>
    <row r="26" spans="2:16" ht="13.5" customHeight="1" x14ac:dyDescent="0.25">
      <c r="B26" s="140"/>
      <c r="C26" s="203"/>
      <c r="D26" s="203"/>
      <c r="E26" s="204" t="s">
        <v>50</v>
      </c>
      <c r="F26" s="202" t="s">
        <v>179</v>
      </c>
      <c r="G26" s="202"/>
      <c r="H26" s="202"/>
      <c r="I26" s="202"/>
      <c r="J26" s="217"/>
      <c r="K26" s="217"/>
      <c r="L26" s="204" t="s">
        <v>49</v>
      </c>
      <c r="M26" s="202" t="s">
        <v>179</v>
      </c>
      <c r="N26" s="202"/>
      <c r="O26" s="202"/>
      <c r="P26" s="202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2" t="s">
        <v>52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8"/>
      <c r="D30" s="112"/>
      <c r="E30" s="112"/>
      <c r="F30" s="112"/>
      <c r="G30" s="112"/>
      <c r="H30" s="112"/>
      <c r="I30" s="112"/>
      <c r="J30" s="112"/>
      <c r="K30" s="119"/>
      <c r="L30" s="112"/>
      <c r="M30" s="98">
        <v>0.33055555555555555</v>
      </c>
      <c r="N30" s="112"/>
      <c r="O30" s="112"/>
      <c r="P30" s="94">
        <f>SUM(C30:J30,L30:N30)</f>
        <v>0.33055555555555555</v>
      </c>
    </row>
    <row r="31" spans="2:16" ht="14.1" customHeight="1" x14ac:dyDescent="0.25">
      <c r="B31" s="25" t="s">
        <v>171</v>
      </c>
      <c r="C31" s="117"/>
      <c r="D31" s="105"/>
      <c r="E31" s="105"/>
      <c r="F31" s="216">
        <v>0.34097222222222223</v>
      </c>
      <c r="G31" s="105"/>
      <c r="H31" s="105"/>
      <c r="I31" s="105"/>
      <c r="J31" s="105"/>
      <c r="K31" s="216">
        <v>4.8611111111111112E-2</v>
      </c>
      <c r="L31" s="105"/>
      <c r="M31" s="105"/>
      <c r="N31" s="105"/>
      <c r="O31" s="106"/>
      <c r="P31" s="94">
        <f>SUM(C31:N31)</f>
        <v>0.38958333333333334</v>
      </c>
    </row>
    <row r="32" spans="2:16" ht="14.1" customHeight="1" x14ac:dyDescent="0.25">
      <c r="B32" s="25" t="s">
        <v>67</v>
      </c>
      <c r="C32" s="12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94">
        <f>SUM(C32:N32)</f>
        <v>0</v>
      </c>
    </row>
    <row r="33" spans="2:16" ht="14.1" customHeight="1" thickBot="1" x14ac:dyDescent="0.3">
      <c r="B33" s="25" t="s">
        <v>68</v>
      </c>
      <c r="C33" s="11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10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</v>
      </c>
      <c r="E34" s="84">
        <f t="shared" si="2"/>
        <v>0</v>
      </c>
      <c r="F34" s="84">
        <f t="shared" si="2"/>
        <v>0.34097222222222223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9"/>
      <c r="P34" s="100">
        <f t="shared" si="2"/>
        <v>0.38958333333333334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56" t="s">
        <v>69</v>
      </c>
      <c r="C36" s="142" t="s">
        <v>191</v>
      </c>
      <c r="D36" s="142"/>
      <c r="E36" s="142" t="s">
        <v>192</v>
      </c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</row>
    <row r="37" spans="2:16" ht="18" customHeight="1" x14ac:dyDescent="0.25">
      <c r="B37" s="157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25">
      <c r="B38" s="157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25">
      <c r="B39" s="157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2:16" ht="18" customHeight="1" x14ac:dyDescent="0.25">
      <c r="B40" s="157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25">
      <c r="B41" s="158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3" t="s">
        <v>70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25">
      <c r="B44" s="146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8"/>
    </row>
    <row r="45" spans="2:16" ht="14.1" customHeight="1" x14ac:dyDescent="0.25"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1"/>
    </row>
    <row r="46" spans="2:16" ht="14.1" customHeight="1" x14ac:dyDescent="0.25">
      <c r="B46" s="149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1"/>
    </row>
    <row r="47" spans="2:16" ht="14.1" customHeight="1" x14ac:dyDescent="0.25">
      <c r="B47" s="152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4"/>
    </row>
    <row r="48" spans="2:16" ht="14.1" customHeight="1" x14ac:dyDescent="0.25">
      <c r="B48" s="149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1"/>
    </row>
    <row r="49" spans="2:16" ht="14.1" customHeight="1" x14ac:dyDescent="0.25">
      <c r="B49" s="149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1"/>
    </row>
    <row r="50" spans="2:16" ht="14.1" customHeight="1" x14ac:dyDescent="0.25">
      <c r="B50" s="149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</row>
    <row r="51" spans="2:16" ht="14.1" customHeight="1" x14ac:dyDescent="0.25">
      <c r="B51" s="149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</row>
    <row r="52" spans="2:16" ht="14.1" customHeight="1" thickBot="1" x14ac:dyDescent="0.3">
      <c r="B52" s="172"/>
      <c r="C52" s="173"/>
      <c r="D52" s="150"/>
      <c r="E52" s="150"/>
      <c r="F52" s="15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168</v>
      </c>
      <c r="C53" s="176"/>
      <c r="D53" s="115"/>
      <c r="E53" s="115"/>
      <c r="F53" s="115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167</v>
      </c>
      <c r="C54" s="178"/>
      <c r="D54" s="178"/>
      <c r="E54" s="178"/>
      <c r="F54" s="116"/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9" t="s">
        <v>71</v>
      </c>
      <c r="C56" s="159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0" t="s">
        <v>72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63" t="s">
        <v>73</v>
      </c>
      <c r="O57" s="161"/>
      <c r="P57" s="164"/>
    </row>
    <row r="58" spans="2:16" ht="17.100000000000001" customHeight="1" x14ac:dyDescent="0.25">
      <c r="B58" s="165" t="s">
        <v>74</v>
      </c>
      <c r="C58" s="166"/>
      <c r="D58" s="167"/>
      <c r="E58" s="165" t="s">
        <v>75</v>
      </c>
      <c r="F58" s="166"/>
      <c r="G58" s="167"/>
      <c r="H58" s="166" t="s">
        <v>76</v>
      </c>
      <c r="I58" s="166"/>
      <c r="J58" s="166"/>
      <c r="K58" s="168" t="s">
        <v>77</v>
      </c>
      <c r="L58" s="166"/>
      <c r="M58" s="169"/>
      <c r="N58" s="170"/>
      <c r="O58" s="166"/>
      <c r="P58" s="171"/>
    </row>
    <row r="59" spans="2:16" ht="20.100000000000001" customHeight="1" x14ac:dyDescent="0.25">
      <c r="B59" s="185" t="s">
        <v>78</v>
      </c>
      <c r="C59" s="186"/>
      <c r="D59" s="32" t="b">
        <v>1</v>
      </c>
      <c r="E59" s="185" t="s">
        <v>79</v>
      </c>
      <c r="F59" s="186"/>
      <c r="G59" s="32" t="b">
        <v>1</v>
      </c>
      <c r="H59" s="187" t="s">
        <v>80</v>
      </c>
      <c r="I59" s="186"/>
      <c r="J59" s="32" t="b">
        <v>1</v>
      </c>
      <c r="K59" s="187" t="s">
        <v>81</v>
      </c>
      <c r="L59" s="186"/>
      <c r="M59" s="32" t="b">
        <v>1</v>
      </c>
      <c r="N59" s="188" t="s">
        <v>82</v>
      </c>
      <c r="O59" s="186"/>
      <c r="P59" s="32" t="b">
        <v>1</v>
      </c>
    </row>
    <row r="60" spans="2:16" ht="20.100000000000001" customHeight="1" x14ac:dyDescent="0.25">
      <c r="B60" s="185" t="s">
        <v>83</v>
      </c>
      <c r="C60" s="186"/>
      <c r="D60" s="32" t="b">
        <v>1</v>
      </c>
      <c r="E60" s="185" t="s">
        <v>84</v>
      </c>
      <c r="F60" s="186"/>
      <c r="G60" s="32" t="b">
        <v>1</v>
      </c>
      <c r="H60" s="187" t="s">
        <v>85</v>
      </c>
      <c r="I60" s="186"/>
      <c r="J60" s="32" t="b">
        <v>1</v>
      </c>
      <c r="K60" s="187" t="s">
        <v>86</v>
      </c>
      <c r="L60" s="186"/>
      <c r="M60" s="32" t="b">
        <v>1</v>
      </c>
      <c r="N60" s="188" t="s">
        <v>87</v>
      </c>
      <c r="O60" s="186"/>
      <c r="P60" s="32" t="b">
        <v>1</v>
      </c>
    </row>
    <row r="61" spans="2:16" ht="20.100000000000001" customHeight="1" x14ac:dyDescent="0.25">
      <c r="B61" s="185" t="s">
        <v>88</v>
      </c>
      <c r="C61" s="186"/>
      <c r="D61" s="32" t="b">
        <v>1</v>
      </c>
      <c r="E61" s="185" t="s">
        <v>89</v>
      </c>
      <c r="F61" s="186"/>
      <c r="G61" s="32" t="b">
        <v>1</v>
      </c>
      <c r="H61" s="187" t="s">
        <v>90</v>
      </c>
      <c r="I61" s="186"/>
      <c r="J61" s="32" t="b">
        <v>1</v>
      </c>
      <c r="K61" s="187" t="s">
        <v>91</v>
      </c>
      <c r="L61" s="186"/>
      <c r="M61" s="32" t="b">
        <v>1</v>
      </c>
      <c r="N61" s="188" t="s">
        <v>92</v>
      </c>
      <c r="O61" s="186"/>
      <c r="P61" s="32" t="b">
        <v>1</v>
      </c>
    </row>
    <row r="62" spans="2:16" ht="20.100000000000001" customHeight="1" x14ac:dyDescent="0.25">
      <c r="B62" s="187" t="s">
        <v>90</v>
      </c>
      <c r="C62" s="186"/>
      <c r="D62" s="32" t="b">
        <v>1</v>
      </c>
      <c r="E62" s="185" t="s">
        <v>93</v>
      </c>
      <c r="F62" s="186"/>
      <c r="G62" s="32" t="b">
        <v>1</v>
      </c>
      <c r="H62" s="187" t="s">
        <v>94</v>
      </c>
      <c r="I62" s="186"/>
      <c r="J62" s="32" t="b">
        <v>0</v>
      </c>
      <c r="K62" s="187" t="s">
        <v>95</v>
      </c>
      <c r="L62" s="186"/>
      <c r="M62" s="32" t="b">
        <v>1</v>
      </c>
      <c r="N62" s="188" t="s">
        <v>85</v>
      </c>
      <c r="O62" s="186"/>
      <c r="P62" s="32" t="b">
        <v>1</v>
      </c>
    </row>
    <row r="63" spans="2:16" ht="20.100000000000001" customHeight="1" x14ac:dyDescent="0.25">
      <c r="B63" s="187" t="s">
        <v>96</v>
      </c>
      <c r="C63" s="186"/>
      <c r="D63" s="32" t="b">
        <v>1</v>
      </c>
      <c r="E63" s="185" t="s">
        <v>97</v>
      </c>
      <c r="F63" s="186"/>
      <c r="G63" s="32" t="b">
        <v>1</v>
      </c>
      <c r="H63" s="37"/>
      <c r="I63" s="38"/>
      <c r="J63" s="39"/>
      <c r="K63" s="187" t="s">
        <v>98</v>
      </c>
      <c r="L63" s="186"/>
      <c r="M63" s="32" t="b">
        <v>1</v>
      </c>
      <c r="N63" s="188" t="s">
        <v>166</v>
      </c>
      <c r="O63" s="186"/>
      <c r="P63" s="32" t="b">
        <v>1</v>
      </c>
    </row>
    <row r="64" spans="2:16" ht="20.100000000000001" customHeight="1" x14ac:dyDescent="0.25">
      <c r="B64" s="187" t="s">
        <v>99</v>
      </c>
      <c r="C64" s="186"/>
      <c r="D64" s="32" t="b">
        <v>1</v>
      </c>
      <c r="E64" s="185" t="s">
        <v>100</v>
      </c>
      <c r="F64" s="186"/>
      <c r="G64" s="32" t="b">
        <v>1</v>
      </c>
      <c r="H64" s="40"/>
      <c r="I64" s="41"/>
      <c r="J64" s="42"/>
      <c r="K64" s="195" t="s">
        <v>101</v>
      </c>
      <c r="L64" s="196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85" t="s">
        <v>164</v>
      </c>
      <c r="F65" s="186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89" t="s">
        <v>107</v>
      </c>
      <c r="C69" s="189"/>
      <c r="D69" s="50"/>
      <c r="E69" s="50"/>
      <c r="F69" s="191" t="s">
        <v>108</v>
      </c>
      <c r="G69" s="193" t="s">
        <v>109</v>
      </c>
      <c r="H69" s="50"/>
      <c r="I69" s="189" t="s">
        <v>110</v>
      </c>
      <c r="J69" s="189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0"/>
      <c r="C70" s="190"/>
      <c r="D70" s="54"/>
      <c r="E70" s="55"/>
      <c r="F70" s="192"/>
      <c r="G70" s="194"/>
      <c r="H70" s="56"/>
      <c r="I70" s="190"/>
      <c r="J70" s="190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11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-153.1</v>
      </c>
      <c r="D72" s="219">
        <v>-155.80000000000001</v>
      </c>
      <c r="E72" s="76" t="s">
        <v>120</v>
      </c>
      <c r="F72" s="90">
        <v>19.899999999999999</v>
      </c>
      <c r="G72" s="212">
        <v>17.7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-136.30000000000001</v>
      </c>
      <c r="D73" s="219">
        <v>-142.5</v>
      </c>
      <c r="E73" s="77" t="s">
        <v>124</v>
      </c>
      <c r="F73" s="91">
        <v>27</v>
      </c>
      <c r="G73" s="213">
        <v>37.200000000000003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-210.3</v>
      </c>
      <c r="D74" s="219">
        <v>-212.1</v>
      </c>
      <c r="E74" s="77" t="s">
        <v>129</v>
      </c>
      <c r="F74" s="95">
        <v>10</v>
      </c>
      <c r="G74" s="21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</v>
      </c>
      <c r="D75" s="219">
        <v>-115</v>
      </c>
      <c r="E75" s="77" t="s">
        <v>134</v>
      </c>
      <c r="F75" s="95">
        <v>50</v>
      </c>
      <c r="G75" s="21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24.7</v>
      </c>
      <c r="D76" s="219">
        <v>21.7</v>
      </c>
      <c r="E76" s="77" t="s">
        <v>139</v>
      </c>
      <c r="F76" s="95">
        <v>40</v>
      </c>
      <c r="G76" s="21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29.3</v>
      </c>
      <c r="D77" s="219">
        <v>25.5</v>
      </c>
      <c r="E77" s="77" t="s">
        <v>144</v>
      </c>
      <c r="F77" s="95">
        <v>160</v>
      </c>
      <c r="G77" s="21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20.7</v>
      </c>
      <c r="D78" s="219">
        <v>18</v>
      </c>
      <c r="E78" s="77" t="s">
        <v>149</v>
      </c>
      <c r="F78" s="92"/>
      <c r="G78" s="21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21.6</v>
      </c>
      <c r="D79" s="219">
        <v>18.8</v>
      </c>
      <c r="E79" s="76" t="s">
        <v>154</v>
      </c>
      <c r="F79" s="90">
        <v>22.1</v>
      </c>
      <c r="G79" s="212">
        <v>10.5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2.6699999999999998E-5</v>
      </c>
      <c r="D80" s="220">
        <v>2.5700000000000001E-5</v>
      </c>
      <c r="E80" s="77" t="s">
        <v>159</v>
      </c>
      <c r="F80" s="91">
        <v>22.6</v>
      </c>
      <c r="G80" s="213">
        <v>70.900000000000006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36" t="s">
        <v>163</v>
      </c>
      <c r="C84" s="136"/>
    </row>
    <row r="85" spans="2:16" ht="15" customHeight="1" x14ac:dyDescent="0.25">
      <c r="B85" s="137" t="s">
        <v>187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129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3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5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1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2024-10-25T03:30:51Z</dcterms:modified>
</cp:coreProperties>
</file>