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H19" i="1"/>
  <c r="D23" i="1"/>
  <c r="C23" i="1"/>
  <c r="C72" i="1"/>
  <c r="F18" i="1" l="1"/>
  <c r="G18" i="1"/>
  <c r="H18" i="1"/>
  <c r="E18" i="1"/>
  <c r="I18" i="1" l="1"/>
  <c r="D18" i="1"/>
  <c r="C25" i="1" s="1"/>
  <c r="D25" i="1" s="1"/>
  <c r="J23" i="1" l="1"/>
  <c r="P33" i="1"/>
  <c r="P32" i="1"/>
  <c r="P31" i="1"/>
  <c r="J25" i="1" l="1"/>
  <c r="P18" i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<sst xmlns="http://schemas.openxmlformats.org/spreadsheetml/2006/main" count="211" uniqueCount="195">
  <si>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</si>
  <si>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</si>
  <si>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</si>
  <si>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</si>
  <si>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</si>
  <si>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</si>
  <si>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</si>
  <si>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</si>
  <si>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</si>
  <si>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</si>
  <si>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</si>
  <si>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</si>
  <si>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</si>
  <si>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</si>
  <si>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</si>
  <si>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</si>
  <si>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</si>
  <si>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</si>
  <si>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</si>
  <si>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</si>
  <si>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</si>
  <si>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</si>
  <si>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</si>
  <si>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</si>
  <si>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</si>
  <si>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</si>
  <si>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</si>
  <si>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</si>
  <si>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</si>
  <si>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</si>
  <si>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</si>
  <si>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</si>
  <si>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</si>
  <si>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</si>
  <si>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</si>
  <si>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</si>
  <si>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</si>
  <si>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</si>
  <si>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</si>
  <si>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</si>
  <si>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</si>
  <si>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</si>
  <si>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</si>
  <si>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</si>
  <si>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</si>
  <si>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</si>
  <si>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</si>
  <si>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</si>
  <si>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</si>
  <si>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</si>
  <si>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</si>
  <si>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</si>
  <si>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</si>
  <si>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</si>
  <si>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</si>
  <si>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</si>
  <si>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</si>
  <si>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</si>
  <si>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</si>
  <si>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</si>
  <si>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</si>
  <si>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</si>
  <si>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</si>
  <si>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</si>
  <si>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</si>
  <si>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</si>
  <si>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</si>
  <si>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</si>
  <si>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</si>
  <si>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</si>
  <si>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</si>
  <si>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</si>
  <si>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</si>
  <si>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</si>
  <si>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</si>
  <si>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</si>
  <si>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</si>
  <si>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</si>
  <si>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</si>
  <si>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</si>
  <si>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</si>
  <si>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</si>
  <si>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</si>
  <si>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</si>
  <si>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</si>
  <si>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</si>
  <si>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</si>
  <si>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</si>
  <si>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</si>
  <si>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</si>
  <si>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</si>
  <si>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</si>
  <si>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</si>
  <si>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</si>
  <si>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</si>
  <si>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</si>
  <si>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</si>
  <si>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</si>
  <si>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</si>
  <si>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</si>
  <si>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</si>
  <si>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</si>
  <si>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</si>
  <si>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</si>
  <si>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</si>
  <si>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</si>
  <si>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</si>
  <si>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</si>
  <si>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</si>
  <si>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</si>
  <si>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</si>
  <si>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</si>
  <si>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</si>
  <si>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</si>
  <si>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</si>
  <si>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</si>
  <si>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</si>
  <si>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</si>
  <si>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</si>
  <si>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</si>
  <si>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</si>
  <si>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</si>
  <si>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</si>
  <si>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</si>
  <si>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</si>
  <si>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</si>
  <si>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</si>
  <si>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</si>
  <si>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</si>
  <si>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</si>
  <si>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</si>
  <si>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</si>
  <si>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</si>
  <si>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</si>
  <si>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</si>
  <si>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</si>
  <si>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</si>
  <si>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</si>
  <si>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</si>
  <si>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</si>
  <si>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</si>
  <si>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</si>
  <si>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</si>
  <si>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</si>
  <si>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</si>
  <si>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</si>
  <si>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</si>
  <si>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</si>
  <si>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</si>
  <si>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</si>
  <si>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</si>
  <si>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</si>
  <si>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</si>
  <si>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</si>
  <si>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</si>
  <si>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</si>
  <si>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</si>
  <si>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</si>
  <si>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</si>
  <si>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</si>
  <si>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</si>
  <si>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</si>
  <si>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</si>
  <si>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</si>
  <si>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</si>
  <si>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</si>
  <si>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</si>
  <si>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</si>
  <si>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</si>
  <si>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</si>
  <si>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</si>
  <si>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</si>
  <si>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</si>
  <si>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</si>
  <si>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</si>
  <si>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</si>
  <si>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</si>
  <si>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</si>
  <si>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</si>
  <si>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</si>
  <si>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</si>
  <si>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</si>
  <si>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</si>
  <si>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TMT</t>
    <phoneticPr fontId="3" type="noConversion"/>
  </si>
  <si>
    <t>BLG</t>
    <phoneticPr fontId="3" type="noConversion"/>
  </si>
  <si>
    <t>KAMP</t>
    <phoneticPr fontId="3" type="noConversion"/>
  </si>
  <si>
    <t>1) 방풍막 연결</t>
    <phoneticPr fontId="3" type="noConversion"/>
  </si>
  <si>
    <t>W</t>
    <phoneticPr fontId="3" type="noConversion"/>
  </si>
  <si>
    <t>W</t>
    <phoneticPr fontId="3" type="noConversion"/>
  </si>
  <si>
    <t>SW</t>
    <phoneticPr fontId="3" type="noConversion"/>
  </si>
  <si>
    <t>DIR-KSP</t>
    <phoneticPr fontId="3" type="noConversion"/>
  </si>
  <si>
    <t>20s/34k 20s/24k 30s/24k 50s/25k</t>
    <phoneticPr fontId="3" type="noConversion"/>
  </si>
  <si>
    <t>20s/17k 48s/30k 60s/29k</t>
    <phoneticPr fontId="3" type="noConversion"/>
  </si>
  <si>
    <t>60s/16k 57s/23k 38s/23k</t>
    <phoneticPr fontId="3" type="noConversion"/>
  </si>
  <si>
    <t>60s/14k 60s/23k 40s/27k 24s/26k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</si>
</sst>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64" sqref="I6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6">
        <v>45577</v>
      </c>
      <c r="D3" s="197"/>
      <c r="E3" s="1"/>
      <c r="F3" s="1"/>
      <c r="G3" s="1"/>
      <c r="H3" s="1"/>
      <c r="I3" s="1"/>
      <c r="J3" s="1"/>
      <c r="K3" s="35" t="s">
        <v>2</v>
      </c>
      <c r="L3" s="198">
        <f>(P31-(P32+P33))/P31*100</f>
        <v>100</v>
      </c>
      <c r="M3" s="198"/>
      <c r="N3" s="35" t="s">
        <v>3</v>
      </c>
      <c r="O3" s="198">
        <f>(P31-P33)/P31*100</f>
        <v>100</v>
      </c>
      <c r="P3" s="198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5">
        <v>0.73958333333333337</v>
      </c>
      <c r="D9" s="126">
        <v>1.1000000000000001</v>
      </c>
      <c r="E9" s="126">
        <v>19.600000000000001</v>
      </c>
      <c r="F9" s="126">
        <v>17</v>
      </c>
      <c r="G9" s="127" t="s">
        <v>189</v>
      </c>
      <c r="H9" s="128">
        <v>2.4</v>
      </c>
      <c r="I9" s="129">
        <v>74.599999999999994</v>
      </c>
      <c r="J9" s="13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4">
        <v>0.91666666666666663</v>
      </c>
      <c r="D10" s="128">
        <v>1.25</v>
      </c>
      <c r="E10" s="128">
        <v>17.8</v>
      </c>
      <c r="F10" s="128">
        <v>13</v>
      </c>
      <c r="G10" s="129" t="s">
        <v>187</v>
      </c>
      <c r="H10" s="128">
        <v>1</v>
      </c>
      <c r="I10" s="135"/>
      <c r="J10" s="13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7">
        <v>0.125</v>
      </c>
      <c r="D11" s="138">
        <v>1</v>
      </c>
      <c r="E11" s="138">
        <v>18.7</v>
      </c>
      <c r="F11" s="138">
        <v>4</v>
      </c>
      <c r="G11" s="129" t="s">
        <v>188</v>
      </c>
      <c r="H11" s="128">
        <v>0.8</v>
      </c>
      <c r="I11" s="139"/>
      <c r="J11" s="130">
        <f>IF(L11, 1, 0) + IF(M11, 2, 0) + IF(N11, 4, 0) + IF(O11, 8, 0) + IF(P11, 16, 0)</f>
        <v>0</v>
      </c>
      <c r="K11" s="82" t="b">
        <v>1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23.385416666666668</v>
      </c>
      <c r="D12" s="12">
        <f>AVERAGE(D9:D11)</f>
        <v>1.1166666666666667</v>
      </c>
      <c r="E12" s="12">
        <f>AVERAGE(E9:E11)</f>
        <v>18.700000000000003</v>
      </c>
      <c r="F12" s="13">
        <f>AVERAGE(F9:F11)</f>
        <v>11.333333333333334</v>
      </c>
      <c r="G12" s="14"/>
      <c r="H12" s="15">
        <f>AVERAGE(H9:H11)</f>
        <v>1.4000000000000001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184</v>
      </c>
      <c r="F16" s="116" t="s">
        <v>185</v>
      </c>
      <c r="G16" s="116" t="s">
        <v>190</v>
      </c>
      <c r="H16" s="116" t="s">
        <v>183</v>
      </c>
      <c r="I16" s="116" t="s">
        <v>178</v>
      </c>
      <c r="J16" s="116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0.65625</v>
      </c>
      <c r="D17" s="115">
        <v>0.65972222222222221</v>
      </c>
      <c r="E17" s="115">
        <v>0.72777777777777775</v>
      </c>
      <c r="F17" s="115">
        <v>0.81944444444444453</v>
      </c>
      <c r="G17" s="115">
        <v>0.88680555555555562</v>
      </c>
      <c r="H17" s="115">
        <v>0.11458333333333333</v>
      </c>
      <c r="I17" s="115">
        <v>0.13402777777777777</v>
      </c>
      <c r="J17" s="111"/>
      <c r="K17" s="111"/>
      <c r="L17" s="111"/>
      <c r="M17" s="111"/>
      <c r="N17" s="111"/>
      <c r="O17" s="111"/>
      <c r="P17" s="115">
        <v>0.14930555555555555</v>
      </c>
    </row>
    <row r="18" spans="2:16" ht="14.1" customHeight="1" x14ac:dyDescent="0.25">
      <c r="B18" s="24" t="s">
        <v>43</v>
      </c>
      <c r="C18" s="116">
        <v>49613</v>
      </c>
      <c r="D18" s="116">
        <f>C18+1</f>
        <v>49614</v>
      </c>
      <c r="E18" s="116">
        <f t="shared" ref="E18" si="0">D19+1</f>
        <v>49627</v>
      </c>
      <c r="F18" s="116">
        <f t="shared" ref="F18" si="1">E19+1</f>
        <v>49689</v>
      </c>
      <c r="G18" s="116">
        <f t="shared" ref="G18" si="2">F19+1</f>
        <v>49734</v>
      </c>
      <c r="H18" s="116">
        <f t="shared" ref="H18" si="3">G19+1</f>
        <v>49881</v>
      </c>
      <c r="I18" s="116">
        <f t="shared" ref="I18" si="4">H19+1</f>
        <v>49894</v>
      </c>
      <c r="J18" s="116"/>
      <c r="K18" s="110"/>
      <c r="L18" s="110"/>
      <c r="M18" s="110"/>
      <c r="N18" s="110"/>
      <c r="O18" s="110"/>
      <c r="P18" s="116">
        <f>MAX(C18:O19)+1</f>
        <v>49906</v>
      </c>
    </row>
    <row r="19" spans="2:16" ht="14.1" customHeight="1" thickBot="1" x14ac:dyDescent="0.3">
      <c r="B19" s="9" t="s">
        <v>44</v>
      </c>
      <c r="C19" s="84"/>
      <c r="D19" s="116">
        <v>49626</v>
      </c>
      <c r="E19" s="116">
        <v>49688</v>
      </c>
      <c r="F19" s="116">
        <v>49733</v>
      </c>
      <c r="G19" s="116">
        <v>49880</v>
      </c>
      <c r="H19" s="116">
        <f>H18+12</f>
        <v>49893</v>
      </c>
      <c r="I19" s="116">
        <v>49905</v>
      </c>
      <c r="J19" s="116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13</v>
      </c>
      <c r="E20" s="90">
        <f t="shared" ref="E20:O20" si="5">IF(ISNUMBER(E18),E19-E18+1,"")</f>
        <v>62</v>
      </c>
      <c r="F20" s="90">
        <f t="shared" si="5"/>
        <v>45</v>
      </c>
      <c r="G20" s="113">
        <f t="shared" si="5"/>
        <v>147</v>
      </c>
      <c r="H20" s="113">
        <f t="shared" si="5"/>
        <v>13</v>
      </c>
      <c r="I20" s="90">
        <f t="shared" si="5"/>
        <v>12</v>
      </c>
      <c r="J20" s="90" t="str">
        <f t="shared" si="5"/>
        <v/>
      </c>
      <c r="K20" s="22" t="str">
        <f t="shared" si="5"/>
        <v/>
      </c>
      <c r="L20" s="22" t="str">
        <f t="shared" si="5"/>
        <v/>
      </c>
      <c r="M20" s="22" t="str">
        <f t="shared" si="5"/>
        <v/>
      </c>
      <c r="N20" s="22" t="str">
        <f t="shared" si="5"/>
        <v/>
      </c>
      <c r="O20" s="22" t="str">
        <f t="shared" si="5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7" t="s">
        <v>46</v>
      </c>
      <c r="C22" s="24" t="s">
        <v>21</v>
      </c>
      <c r="D22" s="24" t="s">
        <v>23</v>
      </c>
      <c r="E22" s="24" t="s">
        <v>47</v>
      </c>
      <c r="F22" s="208" t="s">
        <v>48</v>
      </c>
      <c r="G22" s="208"/>
      <c r="H22" s="208"/>
      <c r="I22" s="208"/>
      <c r="J22" s="24" t="s">
        <v>21</v>
      </c>
      <c r="K22" s="24" t="s">
        <v>23</v>
      </c>
      <c r="L22" s="24" t="s">
        <v>47</v>
      </c>
      <c r="M22" s="208" t="s">
        <v>48</v>
      </c>
      <c r="N22" s="208"/>
      <c r="O22" s="208"/>
      <c r="P22" s="208"/>
    </row>
    <row r="23" spans="2:16" ht="13.5" customHeight="1" x14ac:dyDescent="0.25">
      <c r="B23" s="207"/>
      <c r="C23" s="131">
        <f>D18+6</f>
        <v>49620</v>
      </c>
      <c r="D23" s="131">
        <f>C23+3</f>
        <v>49623</v>
      </c>
      <c r="E23" s="123" t="s">
        <v>181</v>
      </c>
      <c r="F23" s="206" t="s">
        <v>191</v>
      </c>
      <c r="G23" s="206"/>
      <c r="H23" s="206"/>
      <c r="I23" s="206"/>
      <c r="J23" s="136">
        <f>I18+5</f>
        <v>49899</v>
      </c>
      <c r="K23" s="136">
        <f>J23+2</f>
        <v>49901</v>
      </c>
      <c r="L23" s="124" t="s">
        <v>50</v>
      </c>
      <c r="M23" s="206" t="s">
        <v>193</v>
      </c>
      <c r="N23" s="206"/>
      <c r="O23" s="206"/>
      <c r="P23" s="206"/>
    </row>
    <row r="24" spans="2:16" ht="13.5" customHeight="1" x14ac:dyDescent="0.25">
      <c r="B24" s="207"/>
      <c r="C24" s="132"/>
      <c r="D24" s="132"/>
      <c r="E24" s="124" t="s">
        <v>177</v>
      </c>
      <c r="F24" s="206" t="s">
        <v>179</v>
      </c>
      <c r="G24" s="206"/>
      <c r="H24" s="206"/>
      <c r="I24" s="206"/>
      <c r="J24" s="136"/>
      <c r="K24" s="136"/>
      <c r="L24" s="124" t="s">
        <v>51</v>
      </c>
      <c r="M24" s="206" t="s">
        <v>179</v>
      </c>
      <c r="N24" s="206"/>
      <c r="O24" s="206"/>
      <c r="P24" s="206"/>
    </row>
    <row r="25" spans="2:16" ht="13.5" customHeight="1" x14ac:dyDescent="0.25">
      <c r="B25" s="207"/>
      <c r="C25" s="132">
        <f>D23+1</f>
        <v>49624</v>
      </c>
      <c r="D25" s="132">
        <f>C25+2</f>
        <v>49626</v>
      </c>
      <c r="E25" s="124" t="s">
        <v>51</v>
      </c>
      <c r="F25" s="206" t="s">
        <v>192</v>
      </c>
      <c r="G25" s="206"/>
      <c r="H25" s="206"/>
      <c r="I25" s="206"/>
      <c r="J25" s="136">
        <f>K23+1</f>
        <v>49902</v>
      </c>
      <c r="K25" s="136">
        <f>J25+3</f>
        <v>49905</v>
      </c>
      <c r="L25" s="124" t="s">
        <v>180</v>
      </c>
      <c r="M25" s="206" t="s">
        <v>194</v>
      </c>
      <c r="N25" s="206"/>
      <c r="O25" s="206"/>
      <c r="P25" s="206"/>
    </row>
    <row r="26" spans="2:16" ht="13.5" customHeight="1" x14ac:dyDescent="0.25">
      <c r="B26" s="207"/>
      <c r="C26" s="132"/>
      <c r="D26" s="132"/>
      <c r="E26" s="124" t="s">
        <v>50</v>
      </c>
      <c r="F26" s="206" t="s">
        <v>179</v>
      </c>
      <c r="G26" s="206"/>
      <c r="H26" s="206"/>
      <c r="I26" s="206"/>
      <c r="J26" s="136"/>
      <c r="K26" s="136"/>
      <c r="L26" s="124" t="s">
        <v>49</v>
      </c>
      <c r="M26" s="206" t="s">
        <v>179</v>
      </c>
      <c r="N26" s="206"/>
      <c r="O26" s="206"/>
      <c r="P26" s="20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5" t="s">
        <v>52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7.2222222222222229E-2</v>
      </c>
      <c r="D30" s="100"/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>
        <v>0.21597222222222223</v>
      </c>
      <c r="O30" s="100"/>
      <c r="P30" s="95">
        <f>SUM(C30:J30,L30:N30)</f>
        <v>0.35069444444444448</v>
      </c>
    </row>
    <row r="31" spans="2:16" ht="14.1" customHeight="1" x14ac:dyDescent="0.25">
      <c r="B31" s="25" t="s">
        <v>171</v>
      </c>
      <c r="C31" s="215">
        <v>9.1666666666666674E-2</v>
      </c>
      <c r="D31" s="133">
        <v>0.22777777777777777</v>
      </c>
      <c r="E31" s="133">
        <v>6.7361111111111108E-2</v>
      </c>
      <c r="F31" s="107"/>
      <c r="G31" s="107"/>
      <c r="H31" s="107"/>
      <c r="I31" s="107"/>
      <c r="J31" s="107"/>
      <c r="K31" s="133">
        <v>1.9444444444444445E-2</v>
      </c>
      <c r="L31" s="107"/>
      <c r="M31" s="107"/>
      <c r="N31" s="107"/>
      <c r="O31" s="108"/>
      <c r="P31" s="95">
        <f>SUM(C31:N31)</f>
        <v>0.40624999999999994</v>
      </c>
    </row>
    <row r="32" spans="2:16" ht="14.1" customHeight="1" x14ac:dyDescent="0.25">
      <c r="B32" s="25" t="s">
        <v>67</v>
      </c>
      <c r="C32" s="119"/>
      <c r="D32" s="120"/>
      <c r="E32" s="120"/>
      <c r="F32" s="120"/>
      <c r="G32" s="103"/>
      <c r="H32" s="103"/>
      <c r="I32" s="103"/>
      <c r="J32" s="103"/>
      <c r="K32" s="120"/>
      <c r="L32" s="103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9.1666666666666674E-2</v>
      </c>
      <c r="D34" s="85">
        <f t="shared" ref="D34:P34" si="6">D31-D32-D33</f>
        <v>0.22777777777777777</v>
      </c>
      <c r="E34" s="85">
        <f t="shared" si="6"/>
        <v>6.7361111111111108E-2</v>
      </c>
      <c r="F34" s="85">
        <f t="shared" si="6"/>
        <v>0</v>
      </c>
      <c r="G34" s="85">
        <f t="shared" si="6"/>
        <v>0</v>
      </c>
      <c r="H34" s="85">
        <f t="shared" si="6"/>
        <v>0</v>
      </c>
      <c r="I34" s="85">
        <f t="shared" si="6"/>
        <v>0</v>
      </c>
      <c r="J34" s="85">
        <f t="shared" si="6"/>
        <v>0</v>
      </c>
      <c r="K34" s="85">
        <f t="shared" si="6"/>
        <v>1.9444444444444445E-2</v>
      </c>
      <c r="L34" s="85">
        <f t="shared" si="6"/>
        <v>0</v>
      </c>
      <c r="M34" s="85">
        <f t="shared" si="6"/>
        <v>0</v>
      </c>
      <c r="N34" s="85">
        <f t="shared" si="6"/>
        <v>0</v>
      </c>
      <c r="O34" s="101"/>
      <c r="P34" s="102">
        <f t="shared" si="6"/>
        <v>0.40624999999999994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2" t="s">
        <v>69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</row>
    <row r="37" spans="2:16" ht="18" customHeight="1" x14ac:dyDescent="0.25">
      <c r="B37" s="193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</row>
    <row r="38" spans="2:16" ht="18" customHeight="1" x14ac:dyDescent="0.25">
      <c r="B38" s="193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</row>
    <row r="39" spans="2:16" ht="18" customHeight="1" x14ac:dyDescent="0.25">
      <c r="B39" s="193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</row>
    <row r="40" spans="2:16" ht="18" customHeight="1" x14ac:dyDescent="0.25">
      <c r="B40" s="193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</row>
    <row r="41" spans="2:16" ht="18" customHeight="1" x14ac:dyDescent="0.25">
      <c r="B41" s="194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1" t="s">
        <v>70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</row>
    <row r="44" spans="2:16" ht="14.1" customHeight="1" x14ac:dyDescent="0.25"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68"/>
      <c r="C52" s="169"/>
      <c r="D52" s="166"/>
      <c r="E52" s="166"/>
      <c r="F52" s="166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" customHeight="1" thickTop="1" thickBot="1" x14ac:dyDescent="0.3">
      <c r="B53" s="171" t="s">
        <v>168</v>
      </c>
      <c r="C53" s="172"/>
      <c r="D53" s="117"/>
      <c r="E53" s="117"/>
      <c r="F53" s="117"/>
      <c r="G53" s="175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" customHeight="1" thickTop="1" thickBot="1" x14ac:dyDescent="0.3">
      <c r="B54" s="173" t="s">
        <v>167</v>
      </c>
      <c r="C54" s="174"/>
      <c r="D54" s="174"/>
      <c r="E54" s="174"/>
      <c r="F54" s="117">
        <v>1032</v>
      </c>
      <c r="G54" s="178"/>
      <c r="H54" s="179"/>
      <c r="I54" s="179"/>
      <c r="J54" s="179"/>
      <c r="K54" s="179"/>
      <c r="L54" s="179"/>
      <c r="M54" s="179"/>
      <c r="N54" s="179"/>
      <c r="O54" s="179"/>
      <c r="P54" s="180"/>
    </row>
    <row r="55" spans="2:16" ht="13.5" customHeight="1" thickTop="1" x14ac:dyDescent="0.25"/>
    <row r="56" spans="2:16" ht="17.25" customHeight="1" x14ac:dyDescent="0.25">
      <c r="B56" s="152" t="s">
        <v>71</v>
      </c>
      <c r="C56" s="15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3" t="s">
        <v>72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73</v>
      </c>
      <c r="O57" s="154"/>
      <c r="P57" s="157"/>
    </row>
    <row r="58" spans="2:16" ht="17.100000000000001" customHeight="1" x14ac:dyDescent="0.25">
      <c r="B58" s="158" t="s">
        <v>74</v>
      </c>
      <c r="C58" s="159"/>
      <c r="D58" s="160"/>
      <c r="E58" s="158" t="s">
        <v>75</v>
      </c>
      <c r="F58" s="159"/>
      <c r="G58" s="160"/>
      <c r="H58" s="159" t="s">
        <v>76</v>
      </c>
      <c r="I58" s="159"/>
      <c r="J58" s="159"/>
      <c r="K58" s="161" t="s">
        <v>77</v>
      </c>
      <c r="L58" s="159"/>
      <c r="M58" s="162"/>
      <c r="N58" s="163"/>
      <c r="O58" s="159"/>
      <c r="P58" s="164"/>
    </row>
    <row r="59" spans="2:16" ht="20.100000000000001" customHeight="1" x14ac:dyDescent="0.25">
      <c r="B59" s="140" t="s">
        <v>78</v>
      </c>
      <c r="C59" s="141"/>
      <c r="D59" s="32" t="b">
        <v>1</v>
      </c>
      <c r="E59" s="140" t="s">
        <v>79</v>
      </c>
      <c r="F59" s="141"/>
      <c r="G59" s="32" t="b">
        <v>1</v>
      </c>
      <c r="H59" s="148" t="s">
        <v>80</v>
      </c>
      <c r="I59" s="141"/>
      <c r="J59" s="32" t="b">
        <v>1</v>
      </c>
      <c r="K59" s="148" t="s">
        <v>81</v>
      </c>
      <c r="L59" s="141"/>
      <c r="M59" s="32" t="b">
        <v>1</v>
      </c>
      <c r="N59" s="149" t="s">
        <v>82</v>
      </c>
      <c r="O59" s="141"/>
      <c r="P59" s="32" t="b">
        <v>1</v>
      </c>
    </row>
    <row r="60" spans="2:16" ht="20.100000000000001" customHeight="1" x14ac:dyDescent="0.25">
      <c r="B60" s="140" t="s">
        <v>83</v>
      </c>
      <c r="C60" s="141"/>
      <c r="D60" s="32" t="b">
        <v>1</v>
      </c>
      <c r="E60" s="140" t="s">
        <v>84</v>
      </c>
      <c r="F60" s="141"/>
      <c r="G60" s="32" t="b">
        <v>1</v>
      </c>
      <c r="H60" s="148" t="s">
        <v>85</v>
      </c>
      <c r="I60" s="141"/>
      <c r="J60" s="32" t="b">
        <v>1</v>
      </c>
      <c r="K60" s="148" t="s">
        <v>86</v>
      </c>
      <c r="L60" s="141"/>
      <c r="M60" s="32" t="b">
        <v>1</v>
      </c>
      <c r="N60" s="149" t="s">
        <v>87</v>
      </c>
      <c r="O60" s="141"/>
      <c r="P60" s="32" t="b">
        <v>1</v>
      </c>
    </row>
    <row r="61" spans="2:16" ht="20.100000000000001" customHeight="1" x14ac:dyDescent="0.25">
      <c r="B61" s="140" t="s">
        <v>88</v>
      </c>
      <c r="C61" s="141"/>
      <c r="D61" s="32" t="b">
        <v>1</v>
      </c>
      <c r="E61" s="140" t="s">
        <v>89</v>
      </c>
      <c r="F61" s="141"/>
      <c r="G61" s="32" t="b">
        <v>1</v>
      </c>
      <c r="H61" s="148" t="s">
        <v>90</v>
      </c>
      <c r="I61" s="141"/>
      <c r="J61" s="32" t="b">
        <v>1</v>
      </c>
      <c r="K61" s="148" t="s">
        <v>91</v>
      </c>
      <c r="L61" s="141"/>
      <c r="M61" s="32" t="b">
        <v>1</v>
      </c>
      <c r="N61" s="149" t="s">
        <v>92</v>
      </c>
      <c r="O61" s="141"/>
      <c r="P61" s="32" t="b">
        <v>1</v>
      </c>
    </row>
    <row r="62" spans="2:16" ht="20.100000000000001" customHeight="1" x14ac:dyDescent="0.25">
      <c r="B62" s="148" t="s">
        <v>90</v>
      </c>
      <c r="C62" s="141"/>
      <c r="D62" s="32" t="b">
        <v>1</v>
      </c>
      <c r="E62" s="140" t="s">
        <v>93</v>
      </c>
      <c r="F62" s="141"/>
      <c r="G62" s="32" t="b">
        <v>1</v>
      </c>
      <c r="H62" s="148" t="s">
        <v>94</v>
      </c>
      <c r="I62" s="141"/>
      <c r="J62" s="32" t="b">
        <v>0</v>
      </c>
      <c r="K62" s="148" t="s">
        <v>95</v>
      </c>
      <c r="L62" s="141"/>
      <c r="M62" s="32" t="b">
        <v>1</v>
      </c>
      <c r="N62" s="149" t="s">
        <v>85</v>
      </c>
      <c r="O62" s="141"/>
      <c r="P62" s="32" t="b">
        <v>1</v>
      </c>
    </row>
    <row r="63" spans="2:16" ht="20.100000000000001" customHeight="1" x14ac:dyDescent="0.25">
      <c r="B63" s="148" t="s">
        <v>96</v>
      </c>
      <c r="C63" s="141"/>
      <c r="D63" s="32" t="b">
        <v>1</v>
      </c>
      <c r="E63" s="140" t="s">
        <v>97</v>
      </c>
      <c r="F63" s="141"/>
      <c r="G63" s="32" t="b">
        <v>1</v>
      </c>
      <c r="H63" s="37"/>
      <c r="I63" s="38"/>
      <c r="J63" s="39"/>
      <c r="K63" s="148" t="s">
        <v>98</v>
      </c>
      <c r="L63" s="141"/>
      <c r="M63" s="32" t="b">
        <v>1</v>
      </c>
      <c r="N63" s="149" t="s">
        <v>166</v>
      </c>
      <c r="O63" s="141"/>
      <c r="P63" s="32" t="b">
        <v>1</v>
      </c>
    </row>
    <row r="64" spans="2:16" ht="20.100000000000001" customHeight="1" x14ac:dyDescent="0.25">
      <c r="B64" s="148" t="s">
        <v>99</v>
      </c>
      <c r="C64" s="141"/>
      <c r="D64" s="32" t="b">
        <v>0</v>
      </c>
      <c r="E64" s="140" t="s">
        <v>100</v>
      </c>
      <c r="F64" s="141"/>
      <c r="G64" s="32" t="b">
        <v>1</v>
      </c>
      <c r="H64" s="40"/>
      <c r="I64" s="41"/>
      <c r="J64" s="42"/>
      <c r="K64" s="150" t="s">
        <v>101</v>
      </c>
      <c r="L64" s="15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0" t="s">
        <v>164</v>
      </c>
      <c r="F65" s="14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2" t="s">
        <v>107</v>
      </c>
      <c r="C69" s="142"/>
      <c r="D69" s="50"/>
      <c r="E69" s="50"/>
      <c r="F69" s="144" t="s">
        <v>108</v>
      </c>
      <c r="G69" s="146" t="s">
        <v>109</v>
      </c>
      <c r="H69" s="50"/>
      <c r="I69" s="142" t="s">
        <v>110</v>
      </c>
      <c r="J69" s="142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3"/>
      <c r="C70" s="143"/>
      <c r="D70" s="54"/>
      <c r="E70" s="55"/>
      <c r="F70" s="145"/>
      <c r="G70" s="147"/>
      <c r="H70" s="56"/>
      <c r="I70" s="143"/>
      <c r="J70" s="143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-152.514</f>
        <v>-152.51400000000001</v>
      </c>
      <c r="D72" s="216">
        <v>-154.41999999999999</v>
      </c>
      <c r="E72" s="77" t="s">
        <v>120</v>
      </c>
      <c r="F72" s="91">
        <v>22</v>
      </c>
      <c r="G72" s="216">
        <v>18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-135.17599999999999</v>
      </c>
      <c r="D73" s="216">
        <v>-139</v>
      </c>
      <c r="E73" s="78" t="s">
        <v>124</v>
      </c>
      <c r="F73" s="92">
        <v>10</v>
      </c>
      <c r="G73" s="217">
        <v>10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-210.13</v>
      </c>
      <c r="D74" s="216">
        <v>-211.17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-111.599</v>
      </c>
      <c r="D75" s="216">
        <v>-112.56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26.248999999999999</v>
      </c>
      <c r="D76" s="216">
        <v>23.219000000000001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30.907</v>
      </c>
      <c r="D77" s="216">
        <v>27.814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22.370999999999999</v>
      </c>
      <c r="D78" s="216">
        <v>19.315000000000001</v>
      </c>
      <c r="E78" s="78" t="s">
        <v>149</v>
      </c>
      <c r="F78" s="93"/>
      <c r="G78" s="218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23.187000000000001</v>
      </c>
      <c r="D79" s="216">
        <v>20.14</v>
      </c>
      <c r="E79" s="77" t="s">
        <v>154</v>
      </c>
      <c r="F79" s="91">
        <v>24</v>
      </c>
      <c r="G79" s="216">
        <v>19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2.58E-5</v>
      </c>
      <c r="D80" s="219">
        <v>2.55E-5</v>
      </c>
      <c r="E80" s="78" t="s">
        <v>159</v>
      </c>
      <c r="F80" s="92">
        <v>8</v>
      </c>
      <c r="G80" s="217">
        <v>5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9" t="s">
        <v>163</v>
      </c>
      <c r="C84" s="199"/>
    </row>
    <row r="85" spans="2:16" ht="15" customHeight="1" x14ac:dyDescent="0.25">
      <c r="B85" s="200" t="s">
        <v>186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5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5"/>
    </row>
    <row r="89" spans="2:16" ht="15" customHeight="1" x14ac:dyDescent="0.25"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203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5"/>
    </row>
    <row r="91" spans="2:16" ht="15" customHeight="1" x14ac:dyDescent="0.25">
      <c r="B91" s="203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5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2024-10-13T03:38:05Z</dcterms:modified>
</cp:coreProperties>
</file>