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J25" i="1" s="1"/>
  <c r="J23" i="1"/>
  <c r="C72" i="1" l="1"/>
  <c r="F18" i="1" l="1"/>
  <c r="G18" i="1"/>
  <c r="H18" i="1"/>
  <c r="E18" i="1"/>
  <c r="H19" i="1" l="1"/>
  <c r="I18" i="1" s="1"/>
  <c r="D18" i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<sst xmlns="http://schemas.openxmlformats.org/spreadsheetml/2006/main" count="214" uniqueCount="196">
  <si>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</si>
  <si>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</si>
  <si>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</si>
  <si>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</si>
  <si>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</si>
  <si>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</si>
  <si>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</si>
  <si>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</si>
  <si>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</si>
  <si>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</si>
  <si>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</si>
  <si>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</si>
  <si>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</si>
  <si>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</si>
  <si>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</si>
  <si>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</si>
  <si>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</si>
  <si>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</si>
  <si>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</si>
  <si>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</si>
  <si>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</si>
  <si>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</si>
  <si>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</si>
  <si>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</si>
  <si>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</si>
  <si>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</si>
  <si>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</si>
  <si>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</si>
  <si>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</si>
  <si>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</si>
  <si>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</si>
  <si>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</si>
  <si>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</si>
  <si>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</si>
  <si>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</si>
  <si>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</si>
  <si>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</si>
  <si>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</si>
  <si>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</si>
  <si>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</si>
  <si>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</si>
  <si>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</si>
  <si>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</si>
  <si>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</si>
  <si>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</si>
  <si>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</si>
  <si>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</si>
  <si>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</si>
  <si>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</si>
  <si>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</si>
  <si>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</si>
  <si>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</si>
  <si>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</si>
  <si>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</si>
  <si>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</si>
  <si>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</si>
  <si>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</si>
  <si>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</si>
  <si>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</si>
  <si>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</si>
  <si>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</si>
  <si>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</si>
  <si>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</si>
  <si>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</si>
  <si>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</si>
  <si>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</si>
  <si>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</si>
  <si>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</si>
  <si>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</si>
  <si>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</si>
  <si>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</si>
  <si>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</si>
  <si>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</si>
  <si>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</si>
  <si>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</si>
  <si>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</si>
  <si>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</si>
  <si>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</si>
  <si>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</si>
  <si>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</si>
  <si>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</si>
  <si>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</si>
  <si>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</si>
  <si>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</si>
  <si>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</si>
  <si>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</si>
  <si>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</si>
  <si>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</si>
  <si>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</si>
  <si>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</si>
  <si>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</si>
  <si>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</si>
  <si>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</si>
  <si>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</si>
  <si>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</si>
  <si>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</si>
  <si>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</si>
  <si>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</si>
  <si>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</si>
  <si>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</si>
  <si>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</si>
  <si>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</si>
  <si>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</si>
  <si>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</si>
  <si>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</si>
  <si>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</si>
  <si>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</si>
  <si>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</si>
  <si>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</si>
  <si>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</si>
  <si>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</si>
  <si>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</si>
  <si>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</si>
  <si>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</si>
  <si>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</si>
  <si>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</si>
  <si>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</si>
  <si>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</si>
  <si>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</si>
  <si>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</si>
  <si>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</si>
  <si>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</si>
  <si>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</si>
  <si>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</si>
  <si>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</si>
  <si>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</si>
  <si>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</si>
  <si>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</si>
  <si>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</si>
  <si>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</si>
  <si>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</si>
  <si>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</si>
  <si>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</si>
  <si>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</si>
  <si>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</si>
  <si>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</si>
  <si>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</si>
  <si>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</si>
  <si>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</si>
  <si>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</si>
  <si>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</si>
  <si>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</si>
  <si>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</si>
  <si>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</si>
  <si>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</si>
  <si>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</si>
  <si>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</si>
  <si>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</si>
  <si>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</si>
  <si>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</si>
  <si>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</si>
  <si>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</si>
  <si>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</si>
  <si>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</si>
  <si>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</si>
  <si>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</si>
  <si>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</si>
  <si>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</si>
  <si>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</si>
  <si>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</si>
  <si>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</si>
  <si>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</si>
  <si>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</si>
  <si>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</si>
  <si>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</si>
  <si>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</si>
  <si>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</si>
  <si>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</si>
  <si>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</si>
  <si>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</si>
  <si>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</si>
  <si>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</si>
  <si>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</si>
  <si>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</si>
  <si>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</si>
  <si>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</si>
  <si>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</si>
  <si>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</si>
  <si>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</si>
  <si>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</si>
  <si>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</si>
  <si>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</si>
  <si>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</si>
  <si>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TMT</t>
    <phoneticPr fontId="3" type="noConversion"/>
  </si>
  <si>
    <t>BLG</t>
    <phoneticPr fontId="3" type="noConversion"/>
  </si>
  <si>
    <t>KAMP</t>
    <phoneticPr fontId="3" type="noConversion"/>
  </si>
  <si>
    <t>DIR-KSP</t>
    <phoneticPr fontId="3" type="noConversion"/>
  </si>
  <si>
    <t>1) 방풍막 연결</t>
    <phoneticPr fontId="3" type="noConversion"/>
  </si>
  <si>
    <t>SW</t>
    <phoneticPr fontId="3" type="noConversion"/>
  </si>
  <si>
    <t>W</t>
    <phoneticPr fontId="3" type="noConversion"/>
  </si>
  <si>
    <t>I_048869</t>
    <phoneticPr fontId="3" type="noConversion"/>
  </si>
  <si>
    <t>M_048875-048876:K</t>
    <phoneticPr fontId="3" type="noConversion"/>
  </si>
  <si>
    <t>M_049038-049039:M</t>
    <phoneticPr fontId="3" type="noConversion"/>
  </si>
  <si>
    <t>W</t>
    <phoneticPr fontId="3" type="noConversion"/>
  </si>
  <si>
    <t>60s/5k  60s/10k 60s/15k 60s/25k 40s/27k 25s/24k</t>
    <phoneticPr fontId="3" type="noConversion"/>
  </si>
  <si>
    <t>60s/50k 20s/28k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</si>
</sst>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G13" sqref="G13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1" t="s">
        <v>0</v>
      </c>
      <c r="C2" s="1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2">
        <v>45574</v>
      </c>
      <c r="D3" s="193"/>
      <c r="E3" s="1"/>
      <c r="F3" s="1"/>
      <c r="G3" s="1"/>
      <c r="H3" s="1"/>
      <c r="I3" s="1"/>
      <c r="J3" s="1"/>
      <c r="K3" s="35" t="s">
        <v>2</v>
      </c>
      <c r="L3" s="194">
        <f>(P31-(P32+P33))/P31*100</f>
        <v>100</v>
      </c>
      <c r="M3" s="194"/>
      <c r="N3" s="35" t="s">
        <v>3</v>
      </c>
      <c r="O3" s="194">
        <f>(P31-P33)/P31*100</f>
        <v>100</v>
      </c>
      <c r="P3" s="194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1" t="s">
        <v>6</v>
      </c>
      <c r="C7" s="19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5">
        <v>0.73958333333333337</v>
      </c>
      <c r="D9" s="126">
        <v>1.54</v>
      </c>
      <c r="E9" s="126">
        <v>17.899999999999999</v>
      </c>
      <c r="F9" s="126">
        <v>41</v>
      </c>
      <c r="G9" s="127" t="s">
        <v>188</v>
      </c>
      <c r="H9" s="128">
        <v>2.2000000000000002</v>
      </c>
      <c r="I9" s="129">
        <v>43.8</v>
      </c>
      <c r="J9" s="130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11">
        <v>0.9375</v>
      </c>
      <c r="D10" s="128">
        <v>1.5</v>
      </c>
      <c r="E10" s="128">
        <v>16.7</v>
      </c>
      <c r="F10" s="128">
        <v>31</v>
      </c>
      <c r="G10" s="129" t="s">
        <v>189</v>
      </c>
      <c r="H10" s="128">
        <v>2.2000000000000002</v>
      </c>
      <c r="I10" s="212"/>
      <c r="J10" s="130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3">
        <v>0.125</v>
      </c>
      <c r="D11" s="214">
        <v>1.31</v>
      </c>
      <c r="E11" s="214">
        <v>12.6</v>
      </c>
      <c r="F11" s="214">
        <v>44</v>
      </c>
      <c r="G11" s="129" t="s">
        <v>193</v>
      </c>
      <c r="H11" s="128">
        <v>0.8</v>
      </c>
      <c r="I11" s="215"/>
      <c r="J11" s="130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23.385416666666668</v>
      </c>
      <c r="D12" s="12">
        <f>AVERAGE(D9:D11)</f>
        <v>1.45</v>
      </c>
      <c r="E12" s="12">
        <f>AVERAGE(E9:E11)</f>
        <v>15.733333333333333</v>
      </c>
      <c r="F12" s="13">
        <f>AVERAGE(F9:F11)</f>
        <v>38.666666666666664</v>
      </c>
      <c r="G12" s="14"/>
      <c r="H12" s="15">
        <f>AVERAGE(H9:H11)</f>
        <v>1.7333333333333334</v>
      </c>
      <c r="I12" s="16"/>
      <c r="J12" s="17">
        <f>AVERAGE(J9:J11)</f>
        <v>1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1" t="s">
        <v>25</v>
      </c>
      <c r="C14" s="19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184</v>
      </c>
      <c r="F16" s="116" t="s">
        <v>185</v>
      </c>
      <c r="G16" s="116" t="s">
        <v>186</v>
      </c>
      <c r="H16" s="116" t="s">
        <v>183</v>
      </c>
      <c r="I16" s="116" t="s">
        <v>178</v>
      </c>
      <c r="J16" s="116"/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0.6694444444444444</v>
      </c>
      <c r="D17" s="115">
        <v>0.67222222222222217</v>
      </c>
      <c r="E17" s="115">
        <v>0.72638888888888886</v>
      </c>
      <c r="F17" s="115">
        <v>0.81944444444444453</v>
      </c>
      <c r="G17" s="115">
        <v>0.8833333333333333</v>
      </c>
      <c r="H17" s="115">
        <v>0.11666666666666665</v>
      </c>
      <c r="I17" s="115">
        <v>0.1361111111111111</v>
      </c>
      <c r="J17" s="111"/>
      <c r="K17" s="111"/>
      <c r="L17" s="111"/>
      <c r="M17" s="111"/>
      <c r="N17" s="111"/>
      <c r="O17" s="111"/>
      <c r="P17" s="115">
        <v>0.15208333333333332</v>
      </c>
    </row>
    <row r="18" spans="2:16" ht="14.1" customHeight="1" x14ac:dyDescent="0.25">
      <c r="B18" s="24" t="s">
        <v>43</v>
      </c>
      <c r="C18" s="116">
        <v>48803</v>
      </c>
      <c r="D18" s="116">
        <f>C18+1</f>
        <v>48804</v>
      </c>
      <c r="E18" s="116">
        <f t="shared" ref="E18" si="0">D19+1</f>
        <v>48809</v>
      </c>
      <c r="F18" s="116">
        <f t="shared" ref="F18" si="1">E19+1</f>
        <v>48870</v>
      </c>
      <c r="G18" s="116">
        <f t="shared" ref="G18" si="2">F19+1</f>
        <v>48909</v>
      </c>
      <c r="H18" s="116">
        <f t="shared" ref="H18" si="3">G19+1</f>
        <v>49058</v>
      </c>
      <c r="I18" s="116">
        <f t="shared" ref="I18" si="4">H19+1</f>
        <v>49070</v>
      </c>
      <c r="J18" s="116"/>
      <c r="K18" s="110"/>
      <c r="L18" s="110"/>
      <c r="M18" s="110"/>
      <c r="N18" s="110"/>
      <c r="O18" s="110"/>
      <c r="P18" s="116">
        <f>MAX(C18:O19)+1</f>
        <v>49083</v>
      </c>
    </row>
    <row r="19" spans="2:16" ht="14.1" customHeight="1" thickBot="1" x14ac:dyDescent="0.3">
      <c r="B19" s="9" t="s">
        <v>44</v>
      </c>
      <c r="C19" s="84"/>
      <c r="D19" s="116">
        <v>48808</v>
      </c>
      <c r="E19" s="116">
        <v>48869</v>
      </c>
      <c r="F19" s="116">
        <v>48908</v>
      </c>
      <c r="G19" s="116">
        <v>49057</v>
      </c>
      <c r="H19" s="116">
        <f>H18+11</f>
        <v>49069</v>
      </c>
      <c r="I19" s="116">
        <v>49082</v>
      </c>
      <c r="J19" s="116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5</v>
      </c>
      <c r="E20" s="90">
        <f t="shared" ref="E20:O20" si="5">IF(ISNUMBER(E18),E19-E18+1,"")</f>
        <v>61</v>
      </c>
      <c r="F20" s="90">
        <f t="shared" si="5"/>
        <v>39</v>
      </c>
      <c r="G20" s="113">
        <f t="shared" si="5"/>
        <v>149</v>
      </c>
      <c r="H20" s="113">
        <f t="shared" si="5"/>
        <v>12</v>
      </c>
      <c r="I20" s="90">
        <f t="shared" si="5"/>
        <v>13</v>
      </c>
      <c r="J20" s="90" t="str">
        <f t="shared" si="5"/>
        <v/>
      </c>
      <c r="K20" s="22" t="str">
        <f t="shared" si="5"/>
        <v/>
      </c>
      <c r="L20" s="22" t="str">
        <f t="shared" si="5"/>
        <v/>
      </c>
      <c r="M20" s="22" t="str">
        <f t="shared" si="5"/>
        <v/>
      </c>
      <c r="N20" s="22" t="str">
        <f t="shared" si="5"/>
        <v/>
      </c>
      <c r="O20" s="22" t="str">
        <f t="shared" si="5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3" t="s">
        <v>46</v>
      </c>
      <c r="C22" s="24" t="s">
        <v>21</v>
      </c>
      <c r="D22" s="24" t="s">
        <v>23</v>
      </c>
      <c r="E22" s="24" t="s">
        <v>47</v>
      </c>
      <c r="F22" s="204" t="s">
        <v>48</v>
      </c>
      <c r="G22" s="204"/>
      <c r="H22" s="204"/>
      <c r="I22" s="204"/>
      <c r="J22" s="24" t="s">
        <v>21</v>
      </c>
      <c r="K22" s="24" t="s">
        <v>23</v>
      </c>
      <c r="L22" s="24" t="s">
        <v>47</v>
      </c>
      <c r="M22" s="204" t="s">
        <v>48</v>
      </c>
      <c r="N22" s="204"/>
      <c r="O22" s="204"/>
      <c r="P22" s="204"/>
    </row>
    <row r="23" spans="2:16" ht="13.5" customHeight="1" x14ac:dyDescent="0.25">
      <c r="B23" s="203"/>
      <c r="C23" s="131"/>
      <c r="D23" s="131"/>
      <c r="E23" s="123" t="s">
        <v>181</v>
      </c>
      <c r="F23" s="202" t="s">
        <v>179</v>
      </c>
      <c r="G23" s="202"/>
      <c r="H23" s="202"/>
      <c r="I23" s="202"/>
      <c r="J23" s="134">
        <f>I18+5</f>
        <v>49075</v>
      </c>
      <c r="K23" s="134">
        <f>J23+5</f>
        <v>49080</v>
      </c>
      <c r="L23" s="124" t="s">
        <v>50</v>
      </c>
      <c r="M23" s="202" t="s">
        <v>194</v>
      </c>
      <c r="N23" s="202"/>
      <c r="O23" s="202"/>
      <c r="P23" s="202"/>
    </row>
    <row r="24" spans="2:16" ht="13.5" customHeight="1" x14ac:dyDescent="0.25">
      <c r="B24" s="203"/>
      <c r="C24" s="132"/>
      <c r="D24" s="132"/>
      <c r="E24" s="124" t="s">
        <v>177</v>
      </c>
      <c r="F24" s="202" t="s">
        <v>179</v>
      </c>
      <c r="G24" s="202"/>
      <c r="H24" s="202"/>
      <c r="I24" s="202"/>
      <c r="J24" s="134"/>
      <c r="K24" s="134"/>
      <c r="L24" s="124" t="s">
        <v>51</v>
      </c>
      <c r="M24" s="202" t="s">
        <v>179</v>
      </c>
      <c r="N24" s="202"/>
      <c r="O24" s="202"/>
      <c r="P24" s="202"/>
    </row>
    <row r="25" spans="2:16" ht="13.5" customHeight="1" x14ac:dyDescent="0.25">
      <c r="B25" s="203"/>
      <c r="C25" s="132"/>
      <c r="D25" s="132"/>
      <c r="E25" s="124" t="s">
        <v>51</v>
      </c>
      <c r="F25" s="202" t="s">
        <v>179</v>
      </c>
      <c r="G25" s="202"/>
      <c r="H25" s="202"/>
      <c r="I25" s="202"/>
      <c r="J25" s="134">
        <f>K23+1</f>
        <v>49081</v>
      </c>
      <c r="K25" s="134">
        <f>J25+1</f>
        <v>49082</v>
      </c>
      <c r="L25" s="124" t="s">
        <v>180</v>
      </c>
      <c r="M25" s="202" t="s">
        <v>195</v>
      </c>
      <c r="N25" s="202"/>
      <c r="O25" s="202"/>
      <c r="P25" s="202"/>
    </row>
    <row r="26" spans="2:16" ht="13.5" customHeight="1" x14ac:dyDescent="0.25">
      <c r="B26" s="203"/>
      <c r="C26" s="132"/>
      <c r="D26" s="132"/>
      <c r="E26" s="124" t="s">
        <v>50</v>
      </c>
      <c r="F26" s="202" t="s">
        <v>179</v>
      </c>
      <c r="G26" s="202"/>
      <c r="H26" s="202"/>
      <c r="I26" s="202"/>
      <c r="J26" s="134"/>
      <c r="K26" s="134"/>
      <c r="L26" s="124" t="s">
        <v>49</v>
      </c>
      <c r="M26" s="202" t="s">
        <v>179</v>
      </c>
      <c r="N26" s="202"/>
      <c r="O26" s="202"/>
      <c r="P26" s="20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1" t="s">
        <v>52</v>
      </c>
      <c r="C28" s="191"/>
      <c r="D28" s="19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8.1944444444444445E-2</v>
      </c>
      <c r="D30" s="100"/>
      <c r="E30" s="100">
        <v>6.25E-2</v>
      </c>
      <c r="F30" s="100"/>
      <c r="G30" s="100"/>
      <c r="H30" s="100"/>
      <c r="I30" s="100"/>
      <c r="J30" s="100"/>
      <c r="K30" s="109"/>
      <c r="L30" s="100"/>
      <c r="M30" s="100"/>
      <c r="N30" s="100">
        <v>0.21111111111111111</v>
      </c>
      <c r="O30" s="100"/>
      <c r="P30" s="95">
        <f>SUM(C30:J30,L30:N30)</f>
        <v>0.35555555555555551</v>
      </c>
    </row>
    <row r="31" spans="2:16" ht="14.1" customHeight="1" x14ac:dyDescent="0.25">
      <c r="B31" s="25" t="s">
        <v>171</v>
      </c>
      <c r="C31" s="135">
        <v>9.3055555555555558E-2</v>
      </c>
      <c r="D31" s="133">
        <v>0.23333333333333331</v>
      </c>
      <c r="E31" s="133">
        <v>6.3888888888888884E-2</v>
      </c>
      <c r="F31" s="107"/>
      <c r="G31" s="107"/>
      <c r="H31" s="107"/>
      <c r="I31" s="107"/>
      <c r="J31" s="107"/>
      <c r="K31" s="133">
        <v>1.9444444444444445E-2</v>
      </c>
      <c r="L31" s="107"/>
      <c r="M31" s="107"/>
      <c r="N31" s="107"/>
      <c r="O31" s="108"/>
      <c r="P31" s="95">
        <f>SUM(C31:N31)</f>
        <v>0.40972222222222215</v>
      </c>
    </row>
    <row r="32" spans="2:16" ht="14.1" customHeight="1" x14ac:dyDescent="0.25">
      <c r="B32" s="25" t="s">
        <v>67</v>
      </c>
      <c r="C32" s="119"/>
      <c r="D32" s="120"/>
      <c r="E32" s="120"/>
      <c r="F32" s="120"/>
      <c r="G32" s="103"/>
      <c r="H32" s="103"/>
      <c r="I32" s="103"/>
      <c r="J32" s="103"/>
      <c r="K32" s="120"/>
      <c r="L32" s="103"/>
      <c r="M32" s="103"/>
      <c r="N32" s="103"/>
      <c r="O32" s="104"/>
      <c r="P32" s="95">
        <f>SUM(C32:N32)</f>
        <v>0</v>
      </c>
    </row>
    <row r="33" spans="2:16" ht="14.1" customHeight="1" thickBot="1" x14ac:dyDescent="0.3">
      <c r="B33" s="25" t="s">
        <v>68</v>
      </c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9.3055555555555558E-2</v>
      </c>
      <c r="D34" s="85">
        <f t="shared" ref="D34:P34" si="6">D31-D32-D33</f>
        <v>0.23333333333333331</v>
      </c>
      <c r="E34" s="85">
        <f t="shared" si="6"/>
        <v>6.3888888888888884E-2</v>
      </c>
      <c r="F34" s="85">
        <f t="shared" si="6"/>
        <v>0</v>
      </c>
      <c r="G34" s="85">
        <f t="shared" si="6"/>
        <v>0</v>
      </c>
      <c r="H34" s="85">
        <f t="shared" si="6"/>
        <v>0</v>
      </c>
      <c r="I34" s="85">
        <f t="shared" si="6"/>
        <v>0</v>
      </c>
      <c r="J34" s="85">
        <f t="shared" si="6"/>
        <v>0</v>
      </c>
      <c r="K34" s="85">
        <f t="shared" si="6"/>
        <v>1.9444444444444445E-2</v>
      </c>
      <c r="L34" s="85">
        <f t="shared" si="6"/>
        <v>0</v>
      </c>
      <c r="M34" s="85">
        <f t="shared" si="6"/>
        <v>0</v>
      </c>
      <c r="N34" s="85">
        <f t="shared" si="6"/>
        <v>0</v>
      </c>
      <c r="O34" s="101"/>
      <c r="P34" s="102">
        <f t="shared" si="6"/>
        <v>0.40972222222222215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8" t="s">
        <v>69</v>
      </c>
      <c r="C36" s="186" t="s">
        <v>190</v>
      </c>
      <c r="D36" s="186"/>
      <c r="E36" s="186" t="s">
        <v>191</v>
      </c>
      <c r="F36" s="186"/>
      <c r="G36" s="186" t="s">
        <v>192</v>
      </c>
      <c r="H36" s="186"/>
      <c r="I36" s="186"/>
      <c r="J36" s="186"/>
      <c r="K36" s="186"/>
      <c r="L36" s="186"/>
      <c r="M36" s="186"/>
      <c r="N36" s="186"/>
      <c r="O36" s="186"/>
      <c r="P36" s="186"/>
    </row>
    <row r="37" spans="2:16" ht="18" customHeight="1" x14ac:dyDescent="0.25">
      <c r="B37" s="189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</row>
    <row r="38" spans="2:16" ht="18" customHeight="1" x14ac:dyDescent="0.25">
      <c r="B38" s="189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</row>
    <row r="39" spans="2:16" ht="18" customHeight="1" x14ac:dyDescent="0.25">
      <c r="B39" s="189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</row>
    <row r="40" spans="2:16" ht="18" customHeight="1" x14ac:dyDescent="0.25">
      <c r="B40" s="189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</row>
    <row r="41" spans="2:16" ht="18" customHeight="1" x14ac:dyDescent="0.25">
      <c r="B41" s="190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7" t="s">
        <v>70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/>
    </row>
    <row r="44" spans="2:16" ht="14.1" customHeight="1" x14ac:dyDescent="0.25">
      <c r="B44" s="180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2"/>
    </row>
    <row r="45" spans="2:16" ht="14.1" customHeigh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3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64"/>
      <c r="C52" s="165"/>
      <c r="D52" s="162"/>
      <c r="E52" s="162"/>
      <c r="F52" s="162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67" t="s">
        <v>168</v>
      </c>
      <c r="C53" s="168"/>
      <c r="D53" s="117"/>
      <c r="E53" s="117"/>
      <c r="F53" s="117"/>
      <c r="G53" s="171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" customHeight="1" thickTop="1" thickBot="1" x14ac:dyDescent="0.3">
      <c r="B54" s="169" t="s">
        <v>167</v>
      </c>
      <c r="C54" s="170"/>
      <c r="D54" s="170"/>
      <c r="E54" s="170"/>
      <c r="F54" s="117">
        <v>945</v>
      </c>
      <c r="G54" s="174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48" t="s">
        <v>71</v>
      </c>
      <c r="C56" s="14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00000000000001" customHeight="1" x14ac:dyDescent="0.25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00000000000001" customHeight="1" x14ac:dyDescent="0.25">
      <c r="B59" s="136" t="s">
        <v>78</v>
      </c>
      <c r="C59" s="137"/>
      <c r="D59" s="32" t="b">
        <v>1</v>
      </c>
      <c r="E59" s="136" t="s">
        <v>79</v>
      </c>
      <c r="F59" s="137"/>
      <c r="G59" s="32" t="b">
        <v>1</v>
      </c>
      <c r="H59" s="144" t="s">
        <v>80</v>
      </c>
      <c r="I59" s="137"/>
      <c r="J59" s="32" t="b">
        <v>1</v>
      </c>
      <c r="K59" s="144" t="s">
        <v>81</v>
      </c>
      <c r="L59" s="137"/>
      <c r="M59" s="32" t="b">
        <v>1</v>
      </c>
      <c r="N59" s="145" t="s">
        <v>82</v>
      </c>
      <c r="O59" s="137"/>
      <c r="P59" s="32" t="b">
        <v>1</v>
      </c>
    </row>
    <row r="60" spans="2:16" ht="20.100000000000001" customHeight="1" x14ac:dyDescent="0.25">
      <c r="B60" s="136" t="s">
        <v>83</v>
      </c>
      <c r="C60" s="137"/>
      <c r="D60" s="32" t="b">
        <v>1</v>
      </c>
      <c r="E60" s="136" t="s">
        <v>84</v>
      </c>
      <c r="F60" s="137"/>
      <c r="G60" s="32" t="b">
        <v>1</v>
      </c>
      <c r="H60" s="144" t="s">
        <v>85</v>
      </c>
      <c r="I60" s="137"/>
      <c r="J60" s="32" t="b">
        <v>1</v>
      </c>
      <c r="K60" s="144" t="s">
        <v>86</v>
      </c>
      <c r="L60" s="137"/>
      <c r="M60" s="32" t="b">
        <v>1</v>
      </c>
      <c r="N60" s="145" t="s">
        <v>87</v>
      </c>
      <c r="O60" s="137"/>
      <c r="P60" s="32" t="b">
        <v>1</v>
      </c>
    </row>
    <row r="61" spans="2:16" ht="20.100000000000001" customHeight="1" x14ac:dyDescent="0.25">
      <c r="B61" s="136" t="s">
        <v>88</v>
      </c>
      <c r="C61" s="137"/>
      <c r="D61" s="32" t="b">
        <v>1</v>
      </c>
      <c r="E61" s="136" t="s">
        <v>89</v>
      </c>
      <c r="F61" s="137"/>
      <c r="G61" s="32" t="b">
        <v>1</v>
      </c>
      <c r="H61" s="144" t="s">
        <v>90</v>
      </c>
      <c r="I61" s="137"/>
      <c r="J61" s="32" t="b">
        <v>1</v>
      </c>
      <c r="K61" s="144" t="s">
        <v>91</v>
      </c>
      <c r="L61" s="137"/>
      <c r="M61" s="32" t="b">
        <v>1</v>
      </c>
      <c r="N61" s="145" t="s">
        <v>92</v>
      </c>
      <c r="O61" s="137"/>
      <c r="P61" s="32" t="b">
        <v>1</v>
      </c>
    </row>
    <row r="62" spans="2:16" ht="20.100000000000001" customHeight="1" x14ac:dyDescent="0.25">
      <c r="B62" s="144" t="s">
        <v>90</v>
      </c>
      <c r="C62" s="137"/>
      <c r="D62" s="32" t="b">
        <v>1</v>
      </c>
      <c r="E62" s="136" t="s">
        <v>93</v>
      </c>
      <c r="F62" s="137"/>
      <c r="G62" s="32" t="b">
        <v>1</v>
      </c>
      <c r="H62" s="144" t="s">
        <v>94</v>
      </c>
      <c r="I62" s="137"/>
      <c r="J62" s="32" t="b">
        <v>0</v>
      </c>
      <c r="K62" s="144" t="s">
        <v>95</v>
      </c>
      <c r="L62" s="137"/>
      <c r="M62" s="32" t="b">
        <v>1</v>
      </c>
      <c r="N62" s="145" t="s">
        <v>85</v>
      </c>
      <c r="O62" s="137"/>
      <c r="P62" s="32" t="b">
        <v>1</v>
      </c>
    </row>
    <row r="63" spans="2:16" ht="20.100000000000001" customHeight="1" x14ac:dyDescent="0.25">
      <c r="B63" s="144" t="s">
        <v>96</v>
      </c>
      <c r="C63" s="137"/>
      <c r="D63" s="32" t="b">
        <v>1</v>
      </c>
      <c r="E63" s="136" t="s">
        <v>97</v>
      </c>
      <c r="F63" s="137"/>
      <c r="G63" s="32" t="b">
        <v>1</v>
      </c>
      <c r="H63" s="37"/>
      <c r="I63" s="38"/>
      <c r="J63" s="39"/>
      <c r="K63" s="144" t="s">
        <v>98</v>
      </c>
      <c r="L63" s="137"/>
      <c r="M63" s="32" t="b">
        <v>1</v>
      </c>
      <c r="N63" s="145" t="s">
        <v>166</v>
      </c>
      <c r="O63" s="137"/>
      <c r="P63" s="32" t="b">
        <v>1</v>
      </c>
    </row>
    <row r="64" spans="2:16" ht="20.100000000000001" customHeight="1" x14ac:dyDescent="0.25">
      <c r="B64" s="144" t="s">
        <v>99</v>
      </c>
      <c r="C64" s="137"/>
      <c r="D64" s="32" t="b">
        <v>0</v>
      </c>
      <c r="E64" s="136" t="s">
        <v>100</v>
      </c>
      <c r="F64" s="137"/>
      <c r="G64" s="32" t="b">
        <v>1</v>
      </c>
      <c r="H64" s="40"/>
      <c r="I64" s="41"/>
      <c r="J64" s="42"/>
      <c r="K64" s="146" t="s">
        <v>101</v>
      </c>
      <c r="L64" s="14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6" t="s">
        <v>164</v>
      </c>
      <c r="F65" s="13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8" t="s">
        <v>107</v>
      </c>
      <c r="C69" s="138"/>
      <c r="D69" s="50"/>
      <c r="E69" s="50"/>
      <c r="F69" s="140" t="s">
        <v>108</v>
      </c>
      <c r="G69" s="142" t="s">
        <v>109</v>
      </c>
      <c r="H69" s="50"/>
      <c r="I69" s="138" t="s">
        <v>110</v>
      </c>
      <c r="J69" s="138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9"/>
      <c r="C70" s="139"/>
      <c r="D70" s="54"/>
      <c r="E70" s="55"/>
      <c r="F70" s="141"/>
      <c r="G70" s="143"/>
      <c r="H70" s="56"/>
      <c r="I70" s="139"/>
      <c r="J70" s="139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f>-152.72</f>
        <v>-152.72</v>
      </c>
      <c r="D72" s="216">
        <v>-154.68</v>
      </c>
      <c r="E72" s="77" t="s">
        <v>120</v>
      </c>
      <c r="F72" s="91">
        <v>21</v>
      </c>
      <c r="G72" s="216">
        <v>18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-136.08699999999999</v>
      </c>
      <c r="D73" s="216">
        <v>-140.29</v>
      </c>
      <c r="E73" s="78" t="s">
        <v>124</v>
      </c>
      <c r="F73" s="92">
        <v>33</v>
      </c>
      <c r="G73" s="217">
        <v>33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-210.066</v>
      </c>
      <c r="D74" s="216">
        <v>-211.57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-111.97</v>
      </c>
      <c r="D75" s="216">
        <v>-113.13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26.065000000000001</v>
      </c>
      <c r="D76" s="216">
        <v>23.15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30.724</v>
      </c>
      <c r="D77" s="216">
        <v>27.33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22.193999999999999</v>
      </c>
      <c r="D78" s="216">
        <v>19.466000000000001</v>
      </c>
      <c r="E78" s="78" t="s">
        <v>149</v>
      </c>
      <c r="F78" s="93"/>
      <c r="G78" s="218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23.042000000000002</v>
      </c>
      <c r="D79" s="216">
        <v>20.277999999999999</v>
      </c>
      <c r="E79" s="77" t="s">
        <v>154</v>
      </c>
      <c r="F79" s="91">
        <v>22</v>
      </c>
      <c r="G79" s="216">
        <v>15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2.5599999999999999E-5</v>
      </c>
      <c r="D80" s="219">
        <v>2.5400000000000001E-5</v>
      </c>
      <c r="E80" s="78" t="s">
        <v>159</v>
      </c>
      <c r="F80" s="92">
        <v>30</v>
      </c>
      <c r="G80" s="217">
        <v>43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95" t="s">
        <v>163</v>
      </c>
      <c r="C84" s="195"/>
    </row>
    <row r="85" spans="2:16" ht="15" customHeight="1" x14ac:dyDescent="0.25">
      <c r="B85" s="196" t="s">
        <v>187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8"/>
    </row>
    <row r="86" spans="2:16" ht="15" customHeight="1" x14ac:dyDescent="0.25"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1"/>
    </row>
    <row r="87" spans="2:16" ht="15" customHeight="1" x14ac:dyDescent="0.25">
      <c r="B87" s="205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7"/>
    </row>
    <row r="88" spans="2:16" ht="15" customHeight="1" x14ac:dyDescent="0.25"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1"/>
    </row>
    <row r="89" spans="2:16" ht="15" customHeight="1" x14ac:dyDescent="0.25">
      <c r="B89" s="205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2:16" ht="15" customHeight="1" x14ac:dyDescent="0.25"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1"/>
    </row>
    <row r="91" spans="2:16" ht="15" customHeight="1" x14ac:dyDescent="0.25"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1"/>
    </row>
    <row r="92" spans="2:16" ht="15" customHeight="1" x14ac:dyDescent="0.25">
      <c r="B92" s="205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7"/>
    </row>
    <row r="93" spans="2:16" ht="15" customHeight="1" x14ac:dyDescent="0.25">
      <c r="B93" s="205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</row>
    <row r="94" spans="2:16" ht="15" customHeight="1" x14ac:dyDescent="0.25">
      <c r="B94" s="205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7"/>
    </row>
    <row r="95" spans="2:16" ht="15" customHeight="1" x14ac:dyDescent="0.25"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7"/>
    </row>
    <row r="96" spans="2:16" ht="15" customHeight="1" x14ac:dyDescent="0.25">
      <c r="B96" s="205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</row>
    <row r="97" spans="2:16" ht="15" customHeight="1" x14ac:dyDescent="0.25">
      <c r="B97" s="205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7"/>
    </row>
    <row r="98" spans="2:16" ht="15" customHeight="1" x14ac:dyDescent="0.25">
      <c r="B98" s="205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7"/>
    </row>
    <row r="99" spans="2:16" ht="15" customHeight="1" x14ac:dyDescent="0.25">
      <c r="B99" s="208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1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2024-10-10T03:43:16Z</dcterms:modified>
</cp:coreProperties>
</file>