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C23" i="1" l="1"/>
  <c r="D23" i="1" s="1"/>
  <c r="C25" i="1" s="1"/>
  <c r="D25" i="1" s="1"/>
  <c r="C72" i="1" l="1"/>
  <c r="H18" i="1"/>
  <c r="H19" i="1" s="1"/>
  <c r="I18" i="1" s="1"/>
  <c r="G18" i="1"/>
  <c r="F18" i="1"/>
  <c r="K23" i="1" l="1"/>
  <c r="J25" i="1" s="1"/>
  <c r="K25" i="1" s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<sst xmlns="http://schemas.openxmlformats.org/spreadsheetml/2006/main" count="215" uniqueCount="199">
  <si>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</si>
  <si>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</si>
  <si>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</si>
  <si>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</si>
  <si>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</si>
  <si>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</si>
  <si>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</si>
  <si>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</si>
  <si>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</si>
  <si>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</si>
  <si>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</si>
  <si>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</si>
  <si>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</si>
  <si>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</si>
  <si>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</si>
  <si>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</si>
  <si>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</si>
  <si>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</si>
  <si>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</si>
  <si>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</si>
  <si>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</si>
  <si>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</si>
  <si>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</si>
  <si>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</si>
  <si>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</si>
  <si>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</si>
  <si>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</si>
  <si>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</si>
  <si>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</si>
  <si>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</si>
  <si>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</si>
  <si>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</si>
  <si>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</si>
  <si>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</si>
  <si>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</si>
  <si>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</si>
  <si>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</si>
  <si>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</si>
  <si>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</si>
  <si>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</si>
  <si>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</si>
  <si>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</si>
  <si>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</si>
  <si>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</si>
  <si>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</si>
  <si>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</si>
  <si>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</si>
  <si>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</si>
  <si>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</si>
  <si>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</si>
  <si>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</si>
  <si>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</si>
  <si>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</si>
  <si>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</si>
  <si>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</si>
  <si>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</si>
  <si>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</si>
  <si>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</si>
  <si>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</si>
  <si>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</si>
  <si>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</si>
  <si>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</si>
  <si>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</si>
  <si>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</si>
  <si>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</si>
  <si>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</si>
  <si>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</si>
  <si>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</si>
  <si>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</si>
  <si>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</si>
  <si>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</si>
  <si>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</si>
  <si>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</si>
  <si>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</si>
  <si>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</si>
  <si>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</si>
  <si>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</si>
  <si>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</si>
  <si>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</si>
  <si>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</si>
  <si>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</si>
  <si>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</si>
  <si>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</si>
  <si>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</si>
  <si>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</si>
  <si>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</si>
  <si>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</si>
  <si>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</si>
  <si>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</si>
  <si>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</si>
  <si>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</si>
  <si>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</si>
  <si>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</si>
  <si>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</si>
  <si>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</si>
  <si>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</si>
  <si>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</si>
  <si>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</si>
  <si>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</si>
  <si>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</si>
  <si>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</si>
  <si>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</si>
  <si>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</si>
  <si>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</si>
  <si>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</si>
  <si>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</si>
  <si>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</si>
  <si>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</si>
  <si>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</si>
  <si>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</si>
  <si>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</si>
  <si>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</si>
  <si>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</si>
  <si>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</si>
  <si>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</si>
  <si>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</si>
  <si>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</si>
  <si>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</si>
  <si>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</si>
  <si>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</si>
  <si>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</si>
  <si>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</si>
  <si>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</si>
  <si>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</si>
  <si>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</si>
  <si>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</si>
  <si>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</si>
  <si>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</si>
  <si>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</si>
  <si>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</si>
  <si>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</si>
  <si>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</si>
  <si>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</si>
  <si>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</si>
  <si>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</si>
  <si>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</si>
  <si>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</si>
  <si>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</si>
  <si>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</si>
  <si>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</si>
  <si>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</si>
  <si>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</si>
  <si>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</si>
  <si>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</si>
  <si>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</si>
  <si>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</si>
  <si>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</si>
  <si>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</si>
  <si>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</si>
  <si>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</si>
  <si>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</si>
  <si>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</si>
  <si>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</si>
  <si>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</si>
  <si>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</si>
  <si>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</si>
  <si>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</si>
  <si>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</si>
  <si>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</si>
  <si>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</si>
  <si>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</si>
  <si>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</si>
  <si>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</si>
  <si>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</si>
  <si>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</si>
  <si>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</si>
  <si>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</si>
  <si>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</si>
  <si>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</si>
  <si>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</si>
  <si>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</si>
  <si>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</si>
  <si>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</si>
  <si>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</si>
  <si>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</si>
  <si>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</si>
  <si>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</si>
  <si>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</si>
  <si>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</si>
  <si>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</si>
  <si>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</si>
  <si>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</si>
  <si>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</si>
  <si>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W</t>
    <phoneticPr fontId="3" type="noConversion"/>
  </si>
  <si>
    <t>TMT</t>
    <phoneticPr fontId="3" type="noConversion"/>
  </si>
  <si>
    <t>BLG</t>
    <phoneticPr fontId="3" type="noConversion"/>
  </si>
  <si>
    <t>1) 방풍막 분리</t>
    <phoneticPr fontId="3" type="noConversion"/>
  </si>
  <si>
    <t>KAMP</t>
    <phoneticPr fontId="3" type="noConversion"/>
  </si>
  <si>
    <t>DIR-KSP</t>
    <phoneticPr fontId="3" type="noConversion"/>
  </si>
  <si>
    <t>20s/38k 20s/25k 29s/24k 47s/25k</t>
    <phoneticPr fontId="3" type="noConversion"/>
  </si>
  <si>
    <t>E</t>
    <phoneticPr fontId="3" type="noConversion"/>
  </si>
  <si>
    <t>22s/17k 52s/26k 60s/20k</t>
    <phoneticPr fontId="3" type="noConversion"/>
  </si>
  <si>
    <t>M_048568-048569:N</t>
    <phoneticPr fontId="3" type="noConversion"/>
  </si>
  <si>
    <t xml:space="preserve">  [23:25]고습으로 중단후 대기 [01:55]재개,</t>
    <phoneticPr fontId="3" type="noConversion"/>
  </si>
  <si>
    <t>NE</t>
    <phoneticPr fontId="3" type="noConversion"/>
  </si>
  <si>
    <t>E_048616</t>
    <phoneticPr fontId="3" type="noConversion"/>
  </si>
  <si>
    <t>40s/23k 30s/25k 20s/23k</t>
    <phoneticPr fontId="3" type="noConversion"/>
  </si>
  <si>
    <t>60s/24k 37s/25k 28s/31k 20s/31k</t>
    <phoneticPr fontId="3" type="noConversion"/>
  </si>
  <si>
    <t>2) [03:20] 플랫촬영중 MOTOR_FAULT : FATAL Shutting down로 TCC DOWN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</si>
</sst>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L18" sqref="L1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7">
        <v>45572</v>
      </c>
      <c r="D3" s="198"/>
      <c r="E3" s="1"/>
      <c r="F3" s="1"/>
      <c r="G3" s="1"/>
      <c r="H3" s="1"/>
      <c r="I3" s="1"/>
      <c r="J3" s="1"/>
      <c r="K3" s="35" t="s">
        <v>2</v>
      </c>
      <c r="L3" s="199">
        <f>(P31-(P32+P33))/P31*100</f>
        <v>74.619289340101517</v>
      </c>
      <c r="M3" s="199"/>
      <c r="N3" s="35" t="s">
        <v>3</v>
      </c>
      <c r="O3" s="199">
        <f>(P31-P33)/P31*100</f>
        <v>100</v>
      </c>
      <c r="P3" s="199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5">
        <v>0.73958333333333337</v>
      </c>
      <c r="D9" s="126">
        <v>1.76</v>
      </c>
      <c r="E9" s="126">
        <v>16</v>
      </c>
      <c r="F9" s="126">
        <v>37</v>
      </c>
      <c r="G9" s="127" t="s">
        <v>190</v>
      </c>
      <c r="H9" s="128">
        <v>3.4</v>
      </c>
      <c r="I9" s="129">
        <v>23.9</v>
      </c>
      <c r="J9" s="13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4">
        <v>0.91666666666666663</v>
      </c>
      <c r="D10" s="128">
        <v>2.5</v>
      </c>
      <c r="E10" s="128">
        <v>9</v>
      </c>
      <c r="F10" s="128">
        <v>80</v>
      </c>
      <c r="G10" s="129" t="s">
        <v>183</v>
      </c>
      <c r="H10" s="128">
        <v>3.6</v>
      </c>
      <c r="I10" s="135"/>
      <c r="J10" s="130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38">
        <v>0.125</v>
      </c>
      <c r="D11" s="139">
        <v>1.2</v>
      </c>
      <c r="E11" s="139">
        <v>13</v>
      </c>
      <c r="F11" s="139">
        <v>48</v>
      </c>
      <c r="G11" s="129" t="s">
        <v>194</v>
      </c>
      <c r="H11" s="128">
        <v>1.4</v>
      </c>
      <c r="I11" s="140"/>
      <c r="J11" s="130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23.385416666666668</v>
      </c>
      <c r="D12" s="12">
        <f>AVERAGE(D9:D11)</f>
        <v>1.82</v>
      </c>
      <c r="E12" s="12">
        <f>AVERAGE(E9:E11)</f>
        <v>12.666666666666666</v>
      </c>
      <c r="F12" s="13">
        <f>AVERAGE(F9:F11)</f>
        <v>55</v>
      </c>
      <c r="G12" s="14"/>
      <c r="H12" s="15">
        <f>AVERAGE(H9:H11)</f>
        <v>2.8000000000000003</v>
      </c>
      <c r="I12" s="16"/>
      <c r="J12" s="17">
        <f>AVERAGE(J9:J11)</f>
        <v>1.6666666666666667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185</v>
      </c>
      <c r="F16" s="116" t="s">
        <v>187</v>
      </c>
      <c r="G16" s="116" t="s">
        <v>188</v>
      </c>
      <c r="H16" s="116" t="s">
        <v>184</v>
      </c>
      <c r="I16" s="116" t="s">
        <v>178</v>
      </c>
      <c r="J16" s="116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0.67847222222222225</v>
      </c>
      <c r="D17" s="115">
        <v>0.68055555555555547</v>
      </c>
      <c r="E17" s="115">
        <v>0.72569444444444453</v>
      </c>
      <c r="F17" s="115">
        <v>0.82986111111111116</v>
      </c>
      <c r="G17" s="115">
        <v>0.89930555555555547</v>
      </c>
      <c r="H17" s="115">
        <v>0.11666666666666665</v>
      </c>
      <c r="I17" s="115">
        <v>0.13472222222222222</v>
      </c>
      <c r="J17" s="111"/>
      <c r="K17" s="111"/>
      <c r="L17" s="111"/>
      <c r="M17" s="111"/>
      <c r="N17" s="111"/>
      <c r="O17" s="111"/>
      <c r="P17" s="115">
        <v>0.15347222222222223</v>
      </c>
    </row>
    <row r="18" spans="2:16" ht="14.1" customHeight="1" x14ac:dyDescent="0.25">
      <c r="B18" s="24" t="s">
        <v>43</v>
      </c>
      <c r="C18" s="116">
        <v>48396</v>
      </c>
      <c r="D18" s="116">
        <f>C18+1</f>
        <v>48397</v>
      </c>
      <c r="E18" s="116">
        <f t="shared" ref="E18:I18" si="0">D19+1</f>
        <v>48409</v>
      </c>
      <c r="F18" s="116">
        <f t="shared" si="0"/>
        <v>48479</v>
      </c>
      <c r="G18" s="116">
        <f t="shared" si="0"/>
        <v>48525</v>
      </c>
      <c r="H18" s="116">
        <f t="shared" si="0"/>
        <v>48599</v>
      </c>
      <c r="I18" s="116">
        <f t="shared" si="0"/>
        <v>48611</v>
      </c>
      <c r="J18" s="116"/>
      <c r="K18" s="110"/>
      <c r="L18" s="110"/>
      <c r="M18" s="110"/>
      <c r="N18" s="110"/>
      <c r="O18" s="110"/>
      <c r="P18" s="116">
        <f>MAX(C18:O19)+1</f>
        <v>48625</v>
      </c>
    </row>
    <row r="19" spans="2:16" ht="14.1" customHeight="1" thickBot="1" x14ac:dyDescent="0.3">
      <c r="B19" s="9" t="s">
        <v>44</v>
      </c>
      <c r="C19" s="84"/>
      <c r="D19" s="116">
        <v>48408</v>
      </c>
      <c r="E19" s="116">
        <v>48478</v>
      </c>
      <c r="F19" s="116">
        <v>48524</v>
      </c>
      <c r="G19" s="116">
        <v>48598</v>
      </c>
      <c r="H19" s="116">
        <f>H18+11</f>
        <v>48610</v>
      </c>
      <c r="I19" s="116">
        <v>48624</v>
      </c>
      <c r="J19" s="116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12</v>
      </c>
      <c r="E20" s="90">
        <f t="shared" ref="E20:O20" si="1">IF(ISNUMBER(E18),E19-E18+1,"")</f>
        <v>70</v>
      </c>
      <c r="F20" s="90">
        <f t="shared" si="1"/>
        <v>46</v>
      </c>
      <c r="G20" s="113">
        <f t="shared" si="1"/>
        <v>74</v>
      </c>
      <c r="H20" s="113">
        <f t="shared" si="1"/>
        <v>12</v>
      </c>
      <c r="I20" s="90">
        <f t="shared" si="1"/>
        <v>14</v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8" t="s">
        <v>46</v>
      </c>
      <c r="C22" s="24" t="s">
        <v>21</v>
      </c>
      <c r="D22" s="24" t="s">
        <v>23</v>
      </c>
      <c r="E22" s="24" t="s">
        <v>47</v>
      </c>
      <c r="F22" s="209" t="s">
        <v>48</v>
      </c>
      <c r="G22" s="209"/>
      <c r="H22" s="209"/>
      <c r="I22" s="209"/>
      <c r="J22" s="24" t="s">
        <v>21</v>
      </c>
      <c r="K22" s="24" t="s">
        <v>23</v>
      </c>
      <c r="L22" s="24" t="s">
        <v>47</v>
      </c>
      <c r="M22" s="209" t="s">
        <v>48</v>
      </c>
      <c r="N22" s="209"/>
      <c r="O22" s="209"/>
      <c r="P22" s="209"/>
    </row>
    <row r="23" spans="2:16" ht="13.5" customHeight="1" x14ac:dyDescent="0.25">
      <c r="B23" s="208"/>
      <c r="C23" s="131">
        <f>D18+5</f>
        <v>48402</v>
      </c>
      <c r="D23" s="131">
        <f>C23+3</f>
        <v>48405</v>
      </c>
      <c r="E23" s="123" t="s">
        <v>181</v>
      </c>
      <c r="F23" s="207" t="s">
        <v>189</v>
      </c>
      <c r="G23" s="207"/>
      <c r="H23" s="207"/>
      <c r="I23" s="207"/>
      <c r="J23" s="133">
        <f>I18+7</f>
        <v>48618</v>
      </c>
      <c r="K23" s="133">
        <f>J23+2</f>
        <v>48620</v>
      </c>
      <c r="L23" s="124" t="s">
        <v>50</v>
      </c>
      <c r="M23" s="207" t="s">
        <v>196</v>
      </c>
      <c r="N23" s="207"/>
      <c r="O23" s="207"/>
      <c r="P23" s="207"/>
    </row>
    <row r="24" spans="2:16" ht="13.5" customHeight="1" x14ac:dyDescent="0.25">
      <c r="B24" s="208"/>
      <c r="C24" s="132"/>
      <c r="D24" s="132"/>
      <c r="E24" s="124" t="s">
        <v>177</v>
      </c>
      <c r="F24" s="207" t="s">
        <v>179</v>
      </c>
      <c r="G24" s="207"/>
      <c r="H24" s="207"/>
      <c r="I24" s="207"/>
      <c r="J24" s="133"/>
      <c r="K24" s="133"/>
      <c r="L24" s="124" t="s">
        <v>51</v>
      </c>
      <c r="M24" s="207" t="s">
        <v>179</v>
      </c>
      <c r="N24" s="207"/>
      <c r="O24" s="207"/>
      <c r="P24" s="207"/>
    </row>
    <row r="25" spans="2:16" ht="13.5" customHeight="1" x14ac:dyDescent="0.25">
      <c r="B25" s="208"/>
      <c r="C25" s="132">
        <f>D23+1</f>
        <v>48406</v>
      </c>
      <c r="D25" s="132">
        <f>C25+2</f>
        <v>48408</v>
      </c>
      <c r="E25" s="124" t="s">
        <v>51</v>
      </c>
      <c r="F25" s="207" t="s">
        <v>191</v>
      </c>
      <c r="G25" s="207"/>
      <c r="H25" s="207"/>
      <c r="I25" s="207"/>
      <c r="J25" s="133">
        <f>K23+1</f>
        <v>48621</v>
      </c>
      <c r="K25" s="133">
        <f>J25+3</f>
        <v>48624</v>
      </c>
      <c r="L25" s="124" t="s">
        <v>180</v>
      </c>
      <c r="M25" s="207" t="s">
        <v>197</v>
      </c>
      <c r="N25" s="207"/>
      <c r="O25" s="207"/>
      <c r="P25" s="207"/>
    </row>
    <row r="26" spans="2:16" ht="13.5" customHeight="1" x14ac:dyDescent="0.25">
      <c r="B26" s="208"/>
      <c r="C26" s="132"/>
      <c r="D26" s="132"/>
      <c r="E26" s="124" t="s">
        <v>50</v>
      </c>
      <c r="F26" s="207" t="s">
        <v>179</v>
      </c>
      <c r="G26" s="207"/>
      <c r="H26" s="207"/>
      <c r="I26" s="207"/>
      <c r="J26" s="133"/>
      <c r="K26" s="133"/>
      <c r="L26" s="124" t="s">
        <v>49</v>
      </c>
      <c r="M26" s="207" t="s">
        <v>179</v>
      </c>
      <c r="N26" s="207"/>
      <c r="O26" s="207"/>
      <c r="P26" s="20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6" t="s">
        <v>52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8.819444444444445E-2</v>
      </c>
      <c r="D30" s="100"/>
      <c r="E30" s="100">
        <v>6.25E-2</v>
      </c>
      <c r="F30" s="100"/>
      <c r="G30" s="100"/>
      <c r="H30" s="100"/>
      <c r="I30" s="100"/>
      <c r="J30" s="100"/>
      <c r="K30" s="109"/>
      <c r="L30" s="100"/>
      <c r="M30" s="100"/>
      <c r="N30" s="100">
        <v>0.20833333333333334</v>
      </c>
      <c r="O30" s="100"/>
      <c r="P30" s="95">
        <f>SUM(C30:J30,L30:N30)</f>
        <v>0.35902777777777783</v>
      </c>
    </row>
    <row r="31" spans="2:16" ht="14.1" customHeight="1" x14ac:dyDescent="0.25">
      <c r="B31" s="25" t="s">
        <v>171</v>
      </c>
      <c r="C31" s="136">
        <v>0.10416666666666667</v>
      </c>
      <c r="D31" s="137">
        <v>0.21736111111111112</v>
      </c>
      <c r="E31" s="137">
        <v>6.9444444444444434E-2</v>
      </c>
      <c r="F31" s="107"/>
      <c r="G31" s="107"/>
      <c r="H31" s="107"/>
      <c r="I31" s="107"/>
      <c r="J31" s="107"/>
      <c r="K31" s="137">
        <v>1.9444444444444445E-2</v>
      </c>
      <c r="L31" s="107"/>
      <c r="M31" s="107"/>
      <c r="N31" s="107"/>
      <c r="O31" s="108"/>
      <c r="P31" s="95">
        <f>SUM(C31:N31)</f>
        <v>0.41041666666666665</v>
      </c>
    </row>
    <row r="32" spans="2:16" ht="14.1" customHeight="1" x14ac:dyDescent="0.25">
      <c r="B32" s="25" t="s">
        <v>67</v>
      </c>
      <c r="C32" s="119"/>
      <c r="D32" s="120">
        <v>0.10416666666666667</v>
      </c>
      <c r="E32" s="120"/>
      <c r="F32" s="120"/>
      <c r="G32" s="103"/>
      <c r="H32" s="103"/>
      <c r="I32" s="103"/>
      <c r="J32" s="103"/>
      <c r="K32" s="120"/>
      <c r="L32" s="103"/>
      <c r="M32" s="103"/>
      <c r="N32" s="103"/>
      <c r="O32" s="104"/>
      <c r="P32" s="95">
        <f>SUM(C32:N32)</f>
        <v>0.10416666666666667</v>
      </c>
    </row>
    <row r="33" spans="2:16" ht="14.1" customHeight="1" thickBot="1" x14ac:dyDescent="0.3">
      <c r="B33" s="25" t="s">
        <v>68</v>
      </c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0.10416666666666667</v>
      </c>
      <c r="D34" s="85">
        <f t="shared" ref="D34:P34" si="2">D31-D32-D33</f>
        <v>0.11319444444444444</v>
      </c>
      <c r="E34" s="85">
        <f t="shared" si="2"/>
        <v>6.9444444444444434E-2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1.9444444444444445E-2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0.30624999999999997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3" t="s">
        <v>69</v>
      </c>
      <c r="C36" s="191" t="s">
        <v>192</v>
      </c>
      <c r="D36" s="191"/>
      <c r="E36" s="191" t="s">
        <v>195</v>
      </c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2:16" ht="18" customHeight="1" x14ac:dyDescent="0.25">
      <c r="B37" s="194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2:16" ht="18" customHeight="1" x14ac:dyDescent="0.25">
      <c r="B38" s="194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2:16" ht="18" customHeight="1" x14ac:dyDescent="0.25">
      <c r="B39" s="194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2:16" ht="18" customHeight="1" x14ac:dyDescent="0.25">
      <c r="B40" s="19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2:16" ht="18" customHeight="1" x14ac:dyDescent="0.25">
      <c r="B41" s="195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70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193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168</v>
      </c>
      <c r="C53" s="173"/>
      <c r="D53" s="117"/>
      <c r="E53" s="117"/>
      <c r="F53" s="117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167</v>
      </c>
      <c r="C54" s="175"/>
      <c r="D54" s="175"/>
      <c r="E54" s="175"/>
      <c r="F54" s="117">
        <v>890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71</v>
      </c>
      <c r="C56" s="15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4" t="s">
        <v>72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73</v>
      </c>
      <c r="O57" s="155"/>
      <c r="P57" s="158"/>
    </row>
    <row r="58" spans="2:16" ht="17.100000000000001" customHeight="1" x14ac:dyDescent="0.25">
      <c r="B58" s="159" t="s">
        <v>74</v>
      </c>
      <c r="C58" s="160"/>
      <c r="D58" s="161"/>
      <c r="E58" s="159" t="s">
        <v>75</v>
      </c>
      <c r="F58" s="160"/>
      <c r="G58" s="161"/>
      <c r="H58" s="160" t="s">
        <v>76</v>
      </c>
      <c r="I58" s="160"/>
      <c r="J58" s="160"/>
      <c r="K58" s="162" t="s">
        <v>77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78</v>
      </c>
      <c r="C59" s="142"/>
      <c r="D59" s="32" t="b">
        <v>1</v>
      </c>
      <c r="E59" s="141" t="s">
        <v>79</v>
      </c>
      <c r="F59" s="142"/>
      <c r="G59" s="32" t="b">
        <v>1</v>
      </c>
      <c r="H59" s="149" t="s">
        <v>80</v>
      </c>
      <c r="I59" s="142"/>
      <c r="J59" s="32" t="b">
        <v>1</v>
      </c>
      <c r="K59" s="149" t="s">
        <v>81</v>
      </c>
      <c r="L59" s="142"/>
      <c r="M59" s="32" t="b">
        <v>1</v>
      </c>
      <c r="N59" s="150" t="s">
        <v>82</v>
      </c>
      <c r="O59" s="142"/>
      <c r="P59" s="32" t="b">
        <v>1</v>
      </c>
    </row>
    <row r="60" spans="2:16" ht="20.100000000000001" customHeight="1" x14ac:dyDescent="0.25">
      <c r="B60" s="141" t="s">
        <v>83</v>
      </c>
      <c r="C60" s="142"/>
      <c r="D60" s="32" t="b">
        <v>1</v>
      </c>
      <c r="E60" s="141" t="s">
        <v>84</v>
      </c>
      <c r="F60" s="142"/>
      <c r="G60" s="32" t="b">
        <v>1</v>
      </c>
      <c r="H60" s="149" t="s">
        <v>85</v>
      </c>
      <c r="I60" s="142"/>
      <c r="J60" s="32" t="b">
        <v>1</v>
      </c>
      <c r="K60" s="149" t="s">
        <v>86</v>
      </c>
      <c r="L60" s="142"/>
      <c r="M60" s="32" t="b">
        <v>1</v>
      </c>
      <c r="N60" s="150" t="s">
        <v>87</v>
      </c>
      <c r="O60" s="142"/>
      <c r="P60" s="32" t="b">
        <v>1</v>
      </c>
    </row>
    <row r="61" spans="2:16" ht="20.100000000000001" customHeight="1" x14ac:dyDescent="0.25">
      <c r="B61" s="141" t="s">
        <v>88</v>
      </c>
      <c r="C61" s="142"/>
      <c r="D61" s="32" t="b">
        <v>1</v>
      </c>
      <c r="E61" s="141" t="s">
        <v>89</v>
      </c>
      <c r="F61" s="142"/>
      <c r="G61" s="32" t="b">
        <v>1</v>
      </c>
      <c r="H61" s="149" t="s">
        <v>90</v>
      </c>
      <c r="I61" s="142"/>
      <c r="J61" s="32" t="b">
        <v>1</v>
      </c>
      <c r="K61" s="149" t="s">
        <v>91</v>
      </c>
      <c r="L61" s="142"/>
      <c r="M61" s="32" t="b">
        <v>1</v>
      </c>
      <c r="N61" s="150" t="s">
        <v>92</v>
      </c>
      <c r="O61" s="142"/>
      <c r="P61" s="32" t="b">
        <v>1</v>
      </c>
    </row>
    <row r="62" spans="2:16" ht="20.100000000000001" customHeight="1" x14ac:dyDescent="0.25">
      <c r="B62" s="149" t="s">
        <v>90</v>
      </c>
      <c r="C62" s="142"/>
      <c r="D62" s="32" t="b">
        <v>1</v>
      </c>
      <c r="E62" s="141" t="s">
        <v>93</v>
      </c>
      <c r="F62" s="142"/>
      <c r="G62" s="32" t="b">
        <v>1</v>
      </c>
      <c r="H62" s="149" t="s">
        <v>94</v>
      </c>
      <c r="I62" s="142"/>
      <c r="J62" s="32" t="b">
        <v>0</v>
      </c>
      <c r="K62" s="149" t="s">
        <v>95</v>
      </c>
      <c r="L62" s="142"/>
      <c r="M62" s="32" t="b">
        <v>1</v>
      </c>
      <c r="N62" s="150" t="s">
        <v>85</v>
      </c>
      <c r="O62" s="142"/>
      <c r="P62" s="32" t="b">
        <v>1</v>
      </c>
    </row>
    <row r="63" spans="2:16" ht="20.100000000000001" customHeight="1" x14ac:dyDescent="0.25">
      <c r="B63" s="149" t="s">
        <v>96</v>
      </c>
      <c r="C63" s="142"/>
      <c r="D63" s="32" t="b">
        <v>1</v>
      </c>
      <c r="E63" s="141" t="s">
        <v>97</v>
      </c>
      <c r="F63" s="142"/>
      <c r="G63" s="32" t="b">
        <v>1</v>
      </c>
      <c r="H63" s="37"/>
      <c r="I63" s="38"/>
      <c r="J63" s="39"/>
      <c r="K63" s="149" t="s">
        <v>98</v>
      </c>
      <c r="L63" s="142"/>
      <c r="M63" s="32" t="b">
        <v>1</v>
      </c>
      <c r="N63" s="150" t="s">
        <v>166</v>
      </c>
      <c r="O63" s="142"/>
      <c r="P63" s="32" t="b">
        <v>1</v>
      </c>
    </row>
    <row r="64" spans="2:16" ht="20.100000000000001" customHeight="1" x14ac:dyDescent="0.25">
      <c r="B64" s="149" t="s">
        <v>99</v>
      </c>
      <c r="C64" s="142"/>
      <c r="D64" s="32" t="b">
        <v>1</v>
      </c>
      <c r="E64" s="141" t="s">
        <v>100</v>
      </c>
      <c r="F64" s="142"/>
      <c r="G64" s="32" t="b">
        <v>1</v>
      </c>
      <c r="H64" s="40"/>
      <c r="I64" s="41"/>
      <c r="J64" s="42"/>
      <c r="K64" s="151" t="s">
        <v>101</v>
      </c>
      <c r="L64" s="15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1" t="s">
        <v>164</v>
      </c>
      <c r="F65" s="14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3" t="s">
        <v>107</v>
      </c>
      <c r="C69" s="143"/>
      <c r="D69" s="50"/>
      <c r="E69" s="50"/>
      <c r="F69" s="145" t="s">
        <v>108</v>
      </c>
      <c r="G69" s="147" t="s">
        <v>109</v>
      </c>
      <c r="H69" s="50"/>
      <c r="I69" s="143" t="s">
        <v>110</v>
      </c>
      <c r="J69" s="14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4"/>
      <c r="C70" s="144"/>
      <c r="D70" s="54"/>
      <c r="E70" s="55"/>
      <c r="F70" s="146"/>
      <c r="G70" s="148"/>
      <c r="H70" s="56"/>
      <c r="I70" s="144"/>
      <c r="J70" s="14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-153.24</f>
        <v>-153.24</v>
      </c>
      <c r="D72" s="216">
        <v>-154.69999999999999</v>
      </c>
      <c r="E72" s="77" t="s">
        <v>120</v>
      </c>
      <c r="F72" s="91">
        <v>20</v>
      </c>
      <c r="G72" s="216">
        <v>18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-136.44999999999999</v>
      </c>
      <c r="D73" s="216">
        <v>-140.286</v>
      </c>
      <c r="E73" s="78" t="s">
        <v>124</v>
      </c>
      <c r="F73" s="92">
        <v>26</v>
      </c>
      <c r="G73" s="217">
        <v>41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-210.46</v>
      </c>
      <c r="D74" s="216">
        <v>-211.636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-111.64</v>
      </c>
      <c r="D75" s="216">
        <v>-112.47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24.45</v>
      </c>
      <c r="D76" s="216">
        <v>23.187000000000001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29.05</v>
      </c>
      <c r="D77" s="216">
        <v>27.315000000000001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20.51</v>
      </c>
      <c r="D78" s="216">
        <v>19.503</v>
      </c>
      <c r="E78" s="78" t="s">
        <v>149</v>
      </c>
      <c r="F78" s="93"/>
      <c r="G78" s="218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21.3</v>
      </c>
      <c r="D79" s="216">
        <v>20.335999999999999</v>
      </c>
      <c r="E79" s="77" t="s">
        <v>154</v>
      </c>
      <c r="F79" s="91">
        <v>22</v>
      </c>
      <c r="G79" s="216">
        <v>12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2.5299999999999998E-5</v>
      </c>
      <c r="D80" s="219">
        <v>2.4899999999999999E-5</v>
      </c>
      <c r="E80" s="78" t="s">
        <v>159</v>
      </c>
      <c r="F80" s="92">
        <v>13</v>
      </c>
      <c r="G80" s="217">
        <v>58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200" t="s">
        <v>163</v>
      </c>
      <c r="C84" s="200"/>
    </row>
    <row r="85" spans="2:16" ht="15" customHeight="1" x14ac:dyDescent="0.25">
      <c r="B85" s="201" t="s">
        <v>186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 t="s">
        <v>198</v>
      </c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6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210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2"/>
    </row>
    <row r="90" spans="2:16" ht="15" customHeight="1" x14ac:dyDescent="0.25">
      <c r="B90" s="204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6"/>
    </row>
    <row r="91" spans="2:16" ht="15" customHeight="1" x14ac:dyDescent="0.25">
      <c r="B91" s="204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6"/>
    </row>
    <row r="92" spans="2:16" ht="15" customHeight="1" x14ac:dyDescent="0.25">
      <c r="B92" s="210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2"/>
    </row>
    <row r="93" spans="2:16" ht="15" customHeight="1" x14ac:dyDescent="0.25">
      <c r="B93" s="210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2"/>
    </row>
    <row r="94" spans="2:16" ht="15" customHeight="1" x14ac:dyDescent="0.25">
      <c r="B94" s="210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2"/>
    </row>
    <row r="95" spans="2:16" ht="15" customHeight="1" x14ac:dyDescent="0.25"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2"/>
    </row>
    <row r="96" spans="2:16" ht="15" customHeight="1" x14ac:dyDescent="0.25">
      <c r="B96" s="210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2"/>
    </row>
    <row r="97" spans="2:16" ht="15" customHeight="1" x14ac:dyDescent="0.25">
      <c r="B97" s="210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2"/>
    </row>
    <row r="98" spans="2:16" ht="15" customHeight="1" x14ac:dyDescent="0.25">
      <c r="B98" s="210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2"/>
    </row>
    <row r="99" spans="2:16" ht="15" customHeight="1" x14ac:dyDescent="0.25"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2024-10-08T03:50:37Z</dcterms:modified>
</cp:coreProperties>
</file>