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5" i="1"/>
  <c r="C25" i="1"/>
  <c r="D23" i="1"/>
  <c r="C23" i="1"/>
  <c r="C72" i="1"/>
  <c r="H18" i="1" l="1"/>
  <c r="I18" i="1" l="1"/>
  <c r="I19" i="1" s="1"/>
  <c r="E18" i="1"/>
  <c r="F18" i="1" s="1"/>
  <c r="G18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<sst xmlns="http://schemas.openxmlformats.org/spreadsheetml/2006/main" count="215" uniqueCount="197">
  <si>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</si>
  <si>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</si>
  <si>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</si>
  <si>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</si>
  <si>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</si>
  <si>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</si>
  <si>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</si>
  <si>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</si>
  <si>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</si>
  <si>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</si>
  <si>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</si>
  <si>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</si>
  <si>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</si>
  <si>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</si>
  <si>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</si>
  <si>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</si>
  <si>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</si>
  <si>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</si>
  <si>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</si>
  <si>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</si>
  <si>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</si>
  <si>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</si>
  <si>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</si>
  <si>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</si>
  <si>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</si>
  <si>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</si>
  <si>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</si>
  <si>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</si>
  <si>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</si>
  <si>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</si>
  <si>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</si>
  <si>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</si>
  <si>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</si>
  <si>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</si>
  <si>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</si>
  <si>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</si>
  <si>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</si>
  <si>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</si>
  <si>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</si>
  <si>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</si>
  <si>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</si>
  <si>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</si>
  <si>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</si>
  <si>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</si>
  <si>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</si>
  <si>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</si>
  <si>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</si>
  <si>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</si>
  <si>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</si>
  <si>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</si>
  <si>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</si>
  <si>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</si>
  <si>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</si>
  <si>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</si>
  <si>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</si>
  <si>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</si>
  <si>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</si>
  <si>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</si>
  <si>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</si>
  <si>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</si>
  <si>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</si>
  <si>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</si>
  <si>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</si>
  <si>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</si>
  <si>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</si>
  <si>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</si>
  <si>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</si>
  <si>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</si>
  <si>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</si>
  <si>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</si>
  <si>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</si>
  <si>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</si>
  <si>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</si>
  <si>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</si>
  <si>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</si>
  <si>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</si>
  <si>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</si>
  <si>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</si>
  <si>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</si>
  <si>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</si>
  <si>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</si>
  <si>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</si>
  <si>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</si>
  <si>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</si>
  <si>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</si>
  <si>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</si>
  <si>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</si>
  <si>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</si>
  <si>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</si>
  <si>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</si>
  <si>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</si>
  <si>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</si>
  <si>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</si>
  <si>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</si>
  <si>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</si>
  <si>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</si>
  <si>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</si>
  <si>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</si>
  <si>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</si>
  <si>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</si>
  <si>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</si>
  <si>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</si>
  <si>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</si>
  <si>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</si>
  <si>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</si>
  <si>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</si>
  <si>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</si>
  <si>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</si>
  <si>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</si>
  <si>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</si>
  <si>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</si>
  <si>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</si>
  <si>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</si>
  <si>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</si>
  <si>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</si>
  <si>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</si>
  <si>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</si>
  <si>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</si>
  <si>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</si>
  <si>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</si>
  <si>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</si>
  <si>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</si>
  <si>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</si>
  <si>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</si>
  <si>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</si>
  <si>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</si>
  <si>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</si>
  <si>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</si>
  <si>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</si>
  <si>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</si>
  <si>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</si>
  <si>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</si>
  <si>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</si>
  <si>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</si>
  <si>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</si>
  <si>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</si>
  <si>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</si>
  <si>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</si>
  <si>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</si>
  <si>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</si>
  <si>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</si>
  <si>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</si>
  <si>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</si>
  <si>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</si>
  <si>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</si>
  <si>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</si>
  <si>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</si>
  <si>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</si>
  <si>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</si>
  <si>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</si>
  <si>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</si>
  <si>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</si>
  <si>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</si>
  <si>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</si>
  <si>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</si>
  <si>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</si>
  <si>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</si>
  <si>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</si>
  <si>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</si>
  <si>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</si>
  <si>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</si>
  <si>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</si>
  <si>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</si>
  <si>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</si>
  <si>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</si>
  <si>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</si>
  <si>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</si>
  <si>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</si>
  <si>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</si>
  <si>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</si>
  <si>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</si>
  <si>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</si>
  <si>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</si>
  <si>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</si>
  <si>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</si>
  <si>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</si>
  <si>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</si>
  <si>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</si>
  <si>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</si>
  <si>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</si>
  <si>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</si>
  <si>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</si>
  <si>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</si>
  <si>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</si>
  <si>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</si>
  <si>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</si>
  <si>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</si>
  <si>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MMA</t>
    <phoneticPr fontId="3" type="noConversion"/>
  </si>
  <si>
    <t>TMT</t>
    <phoneticPr fontId="3" type="noConversion"/>
  </si>
  <si>
    <t>BLG</t>
    <phoneticPr fontId="3" type="noConversion"/>
  </si>
  <si>
    <t>KAMP</t>
    <phoneticPr fontId="3" type="noConversion"/>
  </si>
  <si>
    <t>20s/33k 22s/22k 35s/22k 55s/21k</t>
    <phoneticPr fontId="3" type="noConversion"/>
  </si>
  <si>
    <t>25s/11k 50s/13k</t>
    <phoneticPr fontId="3" type="noConversion"/>
  </si>
  <si>
    <t>2) 관측전, Focuser Control Home 실시</t>
    <phoneticPr fontId="3" type="noConversion"/>
  </si>
  <si>
    <t>3) TCC 관측중 한차례 Down됨, 복구후 관측 재개</t>
    <phoneticPr fontId="3" type="noConversion"/>
  </si>
  <si>
    <t>M_047003-047004:M</t>
    <phoneticPr fontId="3" type="noConversion"/>
  </si>
  <si>
    <t>M_047015-047016:T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</si>
</sst>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3" sqref="G1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45566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97.536945812807872</v>
      </c>
      <c r="M3" s="193"/>
      <c r="N3" s="35" t="s">
        <v>3</v>
      </c>
      <c r="O3" s="193">
        <f>(P31-P33)/P31*100</f>
        <v>97.536945812807872</v>
      </c>
      <c r="P3" s="193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>
        <v>2.5</v>
      </c>
      <c r="E9" s="130">
        <v>6</v>
      </c>
      <c r="F9" s="130">
        <v>38</v>
      </c>
      <c r="G9" s="131" t="s">
        <v>185</v>
      </c>
      <c r="H9" s="132">
        <v>3.5</v>
      </c>
      <c r="I9" s="133">
        <v>1.6</v>
      </c>
      <c r="J9" s="13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1">
        <v>0.9375</v>
      </c>
      <c r="D10" s="132">
        <v>1.97</v>
      </c>
      <c r="E10" s="132">
        <v>3.7</v>
      </c>
      <c r="F10" s="132">
        <v>45</v>
      </c>
      <c r="G10" s="133" t="s">
        <v>185</v>
      </c>
      <c r="H10" s="132">
        <v>2.4</v>
      </c>
      <c r="I10" s="212"/>
      <c r="J10" s="13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0.13194444444444445</v>
      </c>
      <c r="D11" s="215">
        <v>2.29</v>
      </c>
      <c r="E11" s="215">
        <v>0.8</v>
      </c>
      <c r="F11" s="215">
        <v>69</v>
      </c>
      <c r="G11" s="133" t="s">
        <v>186</v>
      </c>
      <c r="H11" s="132">
        <v>3.3</v>
      </c>
      <c r="I11" s="216"/>
      <c r="J11" s="134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2.2533333333333334</v>
      </c>
      <c r="E12" s="12">
        <f>AVERAGE(E9:E11)</f>
        <v>3.5</v>
      </c>
      <c r="F12" s="13">
        <f>AVERAGE(F9:F11)</f>
        <v>50.666666666666664</v>
      </c>
      <c r="G12" s="14"/>
      <c r="H12" s="15">
        <f>AVERAGE(H9:H11)</f>
        <v>3.0666666666666664</v>
      </c>
      <c r="I12" s="16"/>
      <c r="J12" s="17">
        <f>AVERAGE(J9:J11)</f>
        <v>0.66666666666666663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189</v>
      </c>
      <c r="F16" s="116" t="s">
        <v>190</v>
      </c>
      <c r="G16" s="116" t="s">
        <v>187</v>
      </c>
      <c r="H16" s="116" t="s">
        <v>188</v>
      </c>
      <c r="I16" s="116" t="s">
        <v>178</v>
      </c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0.67083333333333339</v>
      </c>
      <c r="D17" s="115">
        <v>0.67222222222222217</v>
      </c>
      <c r="E17" s="115">
        <v>0.72430555555555554</v>
      </c>
      <c r="F17" s="115">
        <v>0.84930555555555554</v>
      </c>
      <c r="G17" s="115">
        <v>0.92013888888888884</v>
      </c>
      <c r="H17" s="115">
        <v>0.1277777777777778</v>
      </c>
      <c r="I17" s="115">
        <v>0.14791666666666667</v>
      </c>
      <c r="J17" s="115"/>
      <c r="K17" s="115"/>
      <c r="L17" s="115"/>
      <c r="M17" s="115"/>
      <c r="N17" s="115"/>
      <c r="O17" s="115"/>
      <c r="P17" s="115">
        <v>0.15277777777777776</v>
      </c>
    </row>
    <row r="18" spans="2:16" ht="14.1" customHeight="1" x14ac:dyDescent="0.25">
      <c r="B18" s="24" t="s">
        <v>43</v>
      </c>
      <c r="C18" s="116">
        <v>46815</v>
      </c>
      <c r="D18" s="116">
        <f>C18+1</f>
        <v>46816</v>
      </c>
      <c r="E18" s="116">
        <f>D19+1</f>
        <v>46827</v>
      </c>
      <c r="F18" s="116">
        <f>E19+1</f>
        <v>46908</v>
      </c>
      <c r="G18" s="116">
        <f>F19+1</f>
        <v>46955</v>
      </c>
      <c r="H18" s="116">
        <f>G19+1</f>
        <v>47043</v>
      </c>
      <c r="I18" s="116">
        <f>H19+1</f>
        <v>47056</v>
      </c>
      <c r="J18" s="110"/>
      <c r="K18" s="110"/>
      <c r="L18" s="110"/>
      <c r="M18" s="110"/>
      <c r="N18" s="110"/>
      <c r="O18" s="110"/>
      <c r="P18" s="116">
        <f>MAX(C18:O19)+1</f>
        <v>47061</v>
      </c>
    </row>
    <row r="19" spans="2:16" ht="14.1" customHeight="1" thickBot="1" x14ac:dyDescent="0.3">
      <c r="B19" s="9" t="s">
        <v>44</v>
      </c>
      <c r="C19" s="84"/>
      <c r="D19" s="116">
        <v>46826</v>
      </c>
      <c r="E19" s="116">
        <v>46907</v>
      </c>
      <c r="F19" s="116">
        <v>46954</v>
      </c>
      <c r="G19" s="116">
        <v>47042</v>
      </c>
      <c r="H19" s="116">
        <f>H18+12</f>
        <v>47055</v>
      </c>
      <c r="I19" s="116">
        <f>I18+4</f>
        <v>47060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81</v>
      </c>
      <c r="F20" s="90">
        <f t="shared" si="0"/>
        <v>47</v>
      </c>
      <c r="G20" s="113">
        <f t="shared" si="0"/>
        <v>88</v>
      </c>
      <c r="H20" s="113">
        <f t="shared" si="0"/>
        <v>13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24">
        <f>D18+5</f>
        <v>46821</v>
      </c>
      <c r="D23" s="124">
        <f>C23+3</f>
        <v>46824</v>
      </c>
      <c r="E23" s="125" t="s">
        <v>181</v>
      </c>
      <c r="F23" s="201" t="s">
        <v>191</v>
      </c>
      <c r="G23" s="201"/>
      <c r="H23" s="201"/>
      <c r="I23" s="201"/>
      <c r="J23" s="126"/>
      <c r="K23" s="126"/>
      <c r="L23" s="127" t="s">
        <v>50</v>
      </c>
      <c r="M23" s="201" t="s">
        <v>179</v>
      </c>
      <c r="N23" s="201"/>
      <c r="O23" s="201"/>
      <c r="P23" s="201"/>
    </row>
    <row r="24" spans="2:16" ht="13.5" customHeight="1" x14ac:dyDescent="0.25">
      <c r="B24" s="202"/>
      <c r="C24" s="128"/>
      <c r="D24" s="128"/>
      <c r="E24" s="127" t="s">
        <v>177</v>
      </c>
      <c r="F24" s="201" t="s">
        <v>182</v>
      </c>
      <c r="G24" s="201"/>
      <c r="H24" s="201"/>
      <c r="I24" s="201"/>
      <c r="J24" s="126"/>
      <c r="K24" s="126"/>
      <c r="L24" s="127" t="s">
        <v>51</v>
      </c>
      <c r="M24" s="201" t="s">
        <v>179</v>
      </c>
      <c r="N24" s="201"/>
      <c r="O24" s="201"/>
      <c r="P24" s="201"/>
    </row>
    <row r="25" spans="2:16" ht="13.5" customHeight="1" x14ac:dyDescent="0.25">
      <c r="B25" s="202"/>
      <c r="C25" s="128">
        <f>D23+1</f>
        <v>46825</v>
      </c>
      <c r="D25" s="128">
        <f>C25+1</f>
        <v>46826</v>
      </c>
      <c r="E25" s="127" t="s">
        <v>51</v>
      </c>
      <c r="F25" s="201" t="s">
        <v>192</v>
      </c>
      <c r="G25" s="201"/>
      <c r="H25" s="201"/>
      <c r="I25" s="201"/>
      <c r="J25" s="126"/>
      <c r="K25" s="126"/>
      <c r="L25" s="127" t="s">
        <v>180</v>
      </c>
      <c r="M25" s="201" t="s">
        <v>179</v>
      </c>
      <c r="N25" s="201"/>
      <c r="O25" s="201"/>
      <c r="P25" s="201"/>
    </row>
    <row r="26" spans="2:16" ht="13.5" customHeight="1" x14ac:dyDescent="0.25">
      <c r="B26" s="202"/>
      <c r="C26" s="128"/>
      <c r="D26" s="128"/>
      <c r="E26" s="127" t="s">
        <v>50</v>
      </c>
      <c r="F26" s="201" t="s">
        <v>182</v>
      </c>
      <c r="G26" s="201"/>
      <c r="H26" s="201"/>
      <c r="I26" s="201"/>
      <c r="J26" s="126"/>
      <c r="K26" s="126"/>
      <c r="L26" s="127" t="s">
        <v>49</v>
      </c>
      <c r="M26" s="201" t="s">
        <v>179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52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0.10833333333333334</v>
      </c>
      <c r="D30" s="100"/>
      <c r="E30" s="100">
        <v>6.25E-2</v>
      </c>
      <c r="F30" s="100">
        <v>0.19722222222222222</v>
      </c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0.36805555555555558</v>
      </c>
    </row>
    <row r="31" spans="2:16" ht="14.1" customHeight="1" x14ac:dyDescent="0.25">
      <c r="B31" s="25" t="s">
        <v>171</v>
      </c>
      <c r="C31" s="210">
        <v>0.125</v>
      </c>
      <c r="D31" s="107"/>
      <c r="E31" s="213">
        <v>7.0833333333333331E-2</v>
      </c>
      <c r="F31" s="213">
        <v>0.2076388888888889</v>
      </c>
      <c r="G31" s="107"/>
      <c r="H31" s="107"/>
      <c r="I31" s="107"/>
      <c r="J31" s="107"/>
      <c r="K31" s="213">
        <v>1.9444444444444445E-2</v>
      </c>
      <c r="L31" s="107"/>
      <c r="M31" s="107"/>
      <c r="N31" s="107"/>
      <c r="O31" s="108"/>
      <c r="P31" s="95">
        <f>SUM(C31:N31)</f>
        <v>0.42291666666666666</v>
      </c>
    </row>
    <row r="32" spans="2:16" ht="14.1" customHeight="1" x14ac:dyDescent="0.25">
      <c r="B32" s="25" t="s">
        <v>67</v>
      </c>
      <c r="C32" s="120"/>
      <c r="D32" s="121"/>
      <c r="E32" s="121"/>
      <c r="F32" s="121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>
        <v>1.0416666666666666E-2</v>
      </c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1.0416666666666666E-2</v>
      </c>
    </row>
    <row r="34" spans="2:16" ht="14.1" customHeight="1" x14ac:dyDescent="0.25">
      <c r="B34" s="72" t="s">
        <v>169</v>
      </c>
      <c r="C34" s="85">
        <f>C31-C32-C33</f>
        <v>0.125</v>
      </c>
      <c r="D34" s="85">
        <f t="shared" ref="D34:P34" si="1">D31-D32-D33</f>
        <v>0</v>
      </c>
      <c r="E34" s="85">
        <f t="shared" si="1"/>
        <v>7.0833333333333331E-2</v>
      </c>
      <c r="F34" s="85">
        <f t="shared" si="1"/>
        <v>0.19722222222222224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0.41249999999999998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85" t="s">
        <v>195</v>
      </c>
      <c r="D36" s="185"/>
      <c r="E36" s="185" t="s">
        <v>196</v>
      </c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117"/>
      <c r="E53" s="117"/>
      <c r="F53" s="117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117">
        <v>646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-153.99</f>
        <v>-153.99</v>
      </c>
      <c r="D72" s="217">
        <v>-156.90600000000001</v>
      </c>
      <c r="E72" s="77" t="s">
        <v>120</v>
      </c>
      <c r="F72" s="91">
        <v>18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-137.77199999999999</v>
      </c>
      <c r="D73" s="217">
        <v>-143.78899999999999</v>
      </c>
      <c r="E73" s="78" t="s">
        <v>124</v>
      </c>
      <c r="F73" s="92">
        <v>18</v>
      </c>
      <c r="G73" s="218">
        <v>28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-211.04900000000001</v>
      </c>
      <c r="D74" s="217">
        <v>-212.857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-112.26600000000001</v>
      </c>
      <c r="D75" s="217">
        <v>-118.654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23.611999999999998</v>
      </c>
      <c r="D76" s="217">
        <v>19.952999999999999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27.783999999999999</v>
      </c>
      <c r="D77" s="217">
        <v>23.37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19.911000000000001</v>
      </c>
      <c r="D78" s="217">
        <v>16.489999999999998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20.725000000000001</v>
      </c>
      <c r="D79" s="217">
        <v>17.28</v>
      </c>
      <c r="E79" s="77" t="s">
        <v>154</v>
      </c>
      <c r="F79" s="91">
        <v>19</v>
      </c>
      <c r="G79" s="217">
        <v>3.8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2.4899999999999999E-5</v>
      </c>
      <c r="D80" s="220">
        <v>2.41E-5</v>
      </c>
      <c r="E80" s="78" t="s">
        <v>159</v>
      </c>
      <c r="F80" s="92">
        <v>17</v>
      </c>
      <c r="G80" s="218">
        <v>72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4" t="s">
        <v>163</v>
      </c>
      <c r="C84" s="194"/>
    </row>
    <row r="85" spans="2:16" ht="15" customHeight="1" x14ac:dyDescent="0.25">
      <c r="B85" s="195" t="s">
        <v>183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 t="s">
        <v>193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04" t="s">
        <v>194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200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2024-10-02T03:47:18Z</dcterms:modified>
</cp:coreProperties>
</file>