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I19" i="1"/>
  <c r="H18" i="1"/>
  <c r="H19" i="1"/>
  <c r="I18" i="1"/>
  <c r="F18" i="1" l="1"/>
  <c r="G18" i="1"/>
  <c r="D23" i="1"/>
  <c r="C25" i="1" s="1"/>
  <c r="D25" i="1" s="1"/>
  <c r="D18" i="1" l="1"/>
  <c r="D19" i="1" s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<sst xmlns="http://schemas.openxmlformats.org/spreadsheetml/2006/main" count="214" uniqueCount="200">
  <si>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</si>
  <si>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</si>
  <si>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</si>
  <si>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</si>
  <si>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</si>
  <si>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</si>
  <si>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</si>
  <si>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</si>
  <si>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</si>
  <si>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</si>
  <si>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</si>
  <si>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</si>
  <si>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</si>
  <si>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</si>
  <si>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</si>
  <si>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</si>
  <si>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</si>
  <si>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</si>
  <si>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</si>
  <si>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</si>
  <si>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</si>
  <si>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</si>
  <si>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</si>
  <si>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</si>
  <si>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</si>
  <si>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</si>
  <si>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</si>
  <si>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</si>
  <si>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</si>
  <si>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</si>
  <si>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</si>
  <si>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</si>
  <si>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</si>
  <si>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</si>
  <si>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</si>
  <si>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</si>
  <si>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</si>
  <si>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</si>
  <si>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</si>
  <si>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</si>
  <si>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</si>
  <si>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</si>
  <si>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</si>
  <si>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</si>
  <si>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</si>
  <si>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</si>
  <si>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</si>
  <si>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</si>
  <si>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</si>
  <si>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</si>
  <si>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</si>
  <si>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</si>
  <si>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</si>
  <si>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</si>
  <si>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</si>
  <si>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</si>
  <si>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</si>
  <si>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</si>
  <si>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</si>
  <si>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</si>
  <si>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</si>
  <si>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</si>
  <si>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</si>
  <si>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</si>
  <si>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</si>
  <si>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</si>
  <si>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</si>
  <si>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</si>
  <si>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</si>
  <si>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</si>
  <si>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</si>
  <si>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</si>
  <si>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</si>
  <si>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</si>
  <si>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</si>
  <si>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</si>
  <si>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</si>
  <si>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</si>
  <si>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</si>
  <si>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</si>
  <si>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</si>
  <si>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</si>
  <si>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</si>
  <si>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</si>
  <si>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</si>
  <si>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</si>
  <si>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</si>
  <si>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</si>
  <si>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</si>
  <si>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</si>
  <si>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</si>
  <si>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</si>
  <si>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</si>
  <si>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</si>
  <si>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</si>
  <si>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</si>
  <si>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</si>
  <si>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</si>
  <si>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</si>
  <si>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</si>
  <si>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</si>
  <si>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</si>
  <si>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</si>
  <si>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</si>
  <si>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</si>
  <si>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</si>
  <si>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</si>
  <si>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</si>
  <si>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</si>
  <si>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</si>
  <si>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</si>
  <si>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</si>
  <si>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</si>
  <si>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</si>
  <si>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</si>
  <si>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</si>
  <si>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</si>
  <si>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</si>
  <si>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</si>
  <si>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</si>
  <si>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</si>
  <si>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</si>
  <si>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</si>
  <si>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</si>
  <si>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</si>
  <si>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</si>
  <si>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</si>
  <si>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</si>
  <si>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</si>
  <si>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</si>
  <si>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</si>
  <si>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</si>
  <si>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</si>
  <si>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</si>
  <si>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</si>
  <si>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</si>
  <si>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</si>
  <si>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</si>
  <si>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</si>
  <si>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</si>
  <si>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</si>
  <si>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</si>
  <si>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</si>
  <si>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</si>
  <si>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</si>
  <si>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</si>
  <si>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</si>
  <si>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</si>
  <si>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</si>
  <si>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</si>
  <si>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</si>
  <si>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</si>
  <si>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</si>
  <si>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</si>
  <si>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</si>
  <si>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</si>
  <si>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</si>
  <si>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</si>
  <si>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</si>
  <si>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</si>
  <si>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</si>
  <si>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</si>
  <si>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</si>
  <si>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</si>
  <si>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</si>
  <si>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</si>
  <si>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</si>
  <si>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</si>
  <si>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</si>
  <si>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</si>
  <si>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</si>
  <si>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</si>
  <si>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</si>
  <si>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</si>
  <si>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</si>
  <si>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</si>
  <si>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</si>
  <si>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</si>
  <si>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</si>
  <si>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</si>
  <si>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</si>
  <si>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</si>
  <si>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</si>
  <si>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연결</t>
    <phoneticPr fontId="3" type="noConversion"/>
  </si>
  <si>
    <t>/  /  /  /</t>
    <phoneticPr fontId="3" type="noConversion"/>
  </si>
  <si>
    <t>BLG</t>
    <phoneticPr fontId="3" type="noConversion"/>
  </si>
  <si>
    <t>KAMP</t>
    <phoneticPr fontId="3" type="noConversion"/>
  </si>
  <si>
    <t>N</t>
    <phoneticPr fontId="3" type="noConversion"/>
  </si>
  <si>
    <t>KSP</t>
    <phoneticPr fontId="3" type="noConversion"/>
  </si>
  <si>
    <t xml:space="preserve"> 20s/23k 35s/27k 50s/25k</t>
    <phoneticPr fontId="3" type="noConversion"/>
  </si>
  <si>
    <t xml:space="preserve"> 20s/7k 35s/8k 50s/7k</t>
    <phoneticPr fontId="3" type="noConversion"/>
  </si>
  <si>
    <t>N</t>
    <phoneticPr fontId="3" type="noConversion"/>
  </si>
  <si>
    <t>M_045670-045671:M</t>
    <phoneticPr fontId="3" type="noConversion"/>
  </si>
  <si>
    <t>N</t>
    <phoneticPr fontId="3" type="noConversion"/>
  </si>
  <si>
    <t>1) [19:30-20:30] GMON이 실행되지 않아 IC G를 껏다켜도 실행 안됨. ICS ICGUI ICK,M,N,T,G 모두 껏다 켜도 실행안됨. 관측은 계속됨</t>
    <phoneticPr fontId="3" type="noConversion"/>
  </si>
  <si>
    <t xml:space="preserve">    라리탄 컴퓨터 G 스위치 껏다키고나서 실행.  </t>
    <phoneticPr fontId="3" type="noConversion"/>
  </si>
  <si>
    <t>TMT</t>
    <phoneticPr fontId="3" type="noConversion"/>
  </si>
  <si>
    <t>ALL</t>
    <phoneticPr fontId="3" type="noConversion"/>
  </si>
  <si>
    <t xml:space="preserve"> 60s/4k 45s/4k 30s/4k</t>
    <phoneticPr fontId="3" type="noConversion"/>
  </si>
  <si>
    <t>60s/4k 45s/5k 30s/7k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</si>
</sst>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47" fillId="2" borderId="1" xfId="1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178" fontId="47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8" fillId="11" borderId="50" xfId="0" applyFont="1" applyFill="1" applyBorder="1" applyAlignment="1" applyProtection="1">
      <alignment horizontal="center" vertical="center"/>
      <protection locked="0"/>
    </xf>
    <xf numFmtId="177" fontId="47" fillId="2" borderId="15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" zoomScale="140" zoomScaleNormal="140" workbookViewId="0">
      <selection activeCell="D35" sqref="D35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33" t="s">
        <v>0</v>
      </c>
      <c r="C2" s="13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34">
        <v>45557</v>
      </c>
      <c r="D3" s="135"/>
      <c r="E3" s="1"/>
      <c r="F3" s="1"/>
      <c r="G3" s="1"/>
      <c r="H3" s="1"/>
      <c r="I3" s="1"/>
      <c r="J3" s="1"/>
      <c r="K3" s="35" t="s">
        <v>2</v>
      </c>
      <c r="L3" s="136">
        <f>(P31-(P32+P33))/P31*100</f>
        <v>100</v>
      </c>
      <c r="M3" s="136"/>
      <c r="N3" s="35" t="s">
        <v>3</v>
      </c>
      <c r="O3" s="136">
        <f>(P31-P33)/P31*100</f>
        <v>100</v>
      </c>
      <c r="P3" s="136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3" t="s">
        <v>6</v>
      </c>
      <c r="C7" s="13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206">
        <v>0.73958333333333337</v>
      </c>
      <c r="D9" s="207">
        <v>2</v>
      </c>
      <c r="E9" s="207">
        <v>12.3</v>
      </c>
      <c r="F9" s="207">
        <v>43</v>
      </c>
      <c r="G9" s="199" t="s">
        <v>191</v>
      </c>
      <c r="H9" s="208">
        <v>6.5</v>
      </c>
      <c r="I9" s="202">
        <v>69</v>
      </c>
      <c r="J9" s="20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12">
        <v>0.9375</v>
      </c>
      <c r="D10" s="208">
        <v>1.6</v>
      </c>
      <c r="E10" s="208">
        <v>8.8000000000000007</v>
      </c>
      <c r="F10" s="208">
        <v>53</v>
      </c>
      <c r="G10" s="202" t="s">
        <v>193</v>
      </c>
      <c r="H10" s="208">
        <v>4.5999999999999996</v>
      </c>
      <c r="I10" s="213"/>
      <c r="J10" s="209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5">
        <v>0.125</v>
      </c>
      <c r="D11" s="216">
        <v>1.5</v>
      </c>
      <c r="E11" s="216">
        <v>8.3000000000000007</v>
      </c>
      <c r="F11" s="216">
        <v>60</v>
      </c>
      <c r="G11" s="202" t="s">
        <v>187</v>
      </c>
      <c r="H11" s="208">
        <v>3.9</v>
      </c>
      <c r="I11" s="217"/>
      <c r="J11" s="209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23.385416666666668</v>
      </c>
      <c r="D12" s="12">
        <f>AVERAGE(D9:D11)</f>
        <v>1.7</v>
      </c>
      <c r="E12" s="12">
        <f>AVERAGE(E9:E11)</f>
        <v>9.8000000000000007</v>
      </c>
      <c r="F12" s="13">
        <f>AVERAGE(F9:F11)</f>
        <v>52</v>
      </c>
      <c r="G12" s="14"/>
      <c r="H12" s="15">
        <f>AVERAGE(H9:H11)</f>
        <v>5</v>
      </c>
      <c r="I12" s="16"/>
      <c r="J12" s="17">
        <f>AVERAGE(J9:J11)</f>
        <v>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3" t="s">
        <v>25</v>
      </c>
      <c r="C14" s="13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204" t="s">
        <v>178</v>
      </c>
      <c r="E16" s="204" t="s">
        <v>185</v>
      </c>
      <c r="F16" s="204" t="s">
        <v>186</v>
      </c>
      <c r="G16" s="204" t="s">
        <v>188</v>
      </c>
      <c r="H16" s="204" t="s">
        <v>196</v>
      </c>
      <c r="I16" s="204" t="s">
        <v>197</v>
      </c>
      <c r="J16" s="119"/>
      <c r="K16" s="111"/>
      <c r="L16" s="110"/>
      <c r="M16" s="110"/>
      <c r="N16" s="110"/>
      <c r="O16" s="110"/>
      <c r="P16" s="204" t="s">
        <v>41</v>
      </c>
    </row>
    <row r="17" spans="2:16" ht="14.1" customHeight="1" x14ac:dyDescent="0.25">
      <c r="B17" s="24" t="s">
        <v>42</v>
      </c>
      <c r="C17" s="115">
        <v>0.69513888888888886</v>
      </c>
      <c r="D17" s="205">
        <v>0.69861111111111107</v>
      </c>
      <c r="E17" s="205">
        <v>0.72638888888888886</v>
      </c>
      <c r="F17" s="205">
        <v>0.8833333333333333</v>
      </c>
      <c r="G17" s="205">
        <v>0.94861111111111107</v>
      </c>
      <c r="H17" s="205">
        <v>0.13055555555555556</v>
      </c>
      <c r="I17" s="205">
        <v>0.15138888888888888</v>
      </c>
      <c r="J17" s="111"/>
      <c r="K17" s="111"/>
      <c r="L17" s="111"/>
      <c r="M17" s="111"/>
      <c r="N17" s="111"/>
      <c r="O17" s="111"/>
      <c r="P17" s="205">
        <v>0.16805555555555554</v>
      </c>
    </row>
    <row r="18" spans="2:16" ht="14.1" customHeight="1" x14ac:dyDescent="0.25">
      <c r="B18" s="24" t="s">
        <v>43</v>
      </c>
      <c r="C18" s="116">
        <v>45558</v>
      </c>
      <c r="D18" s="204">
        <f>C18+1</f>
        <v>45559</v>
      </c>
      <c r="E18" s="204">
        <f t="shared" ref="E18" si="0">D19+1</f>
        <v>45570</v>
      </c>
      <c r="F18" s="204">
        <f>E19+1</f>
        <v>45667</v>
      </c>
      <c r="G18" s="204">
        <f>F19+1</f>
        <v>45707</v>
      </c>
      <c r="H18" s="204">
        <f>G19+1</f>
        <v>45825</v>
      </c>
      <c r="I18" s="204">
        <f>H19+1</f>
        <v>45837</v>
      </c>
      <c r="J18" s="110"/>
      <c r="K18" s="110"/>
      <c r="L18" s="110"/>
      <c r="M18" s="110"/>
      <c r="N18" s="110"/>
      <c r="O18" s="110"/>
      <c r="P18" s="204">
        <f>MAX(C18:O19)+1</f>
        <v>45848</v>
      </c>
    </row>
    <row r="19" spans="2:16" ht="14.1" customHeight="1" thickBot="1" x14ac:dyDescent="0.3">
      <c r="B19" s="9" t="s">
        <v>44</v>
      </c>
      <c r="C19" s="84"/>
      <c r="D19" s="204">
        <f>D18+10</f>
        <v>45569</v>
      </c>
      <c r="E19" s="204">
        <v>45666</v>
      </c>
      <c r="F19" s="204">
        <v>45706</v>
      </c>
      <c r="G19" s="204">
        <v>45824</v>
      </c>
      <c r="H19" s="204">
        <f>H18+11</f>
        <v>45836</v>
      </c>
      <c r="I19" s="204">
        <f>I18+10</f>
        <v>45847</v>
      </c>
      <c r="J19" s="110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1">IF(ISNUMBER(E18),E19-E18+1,"")</f>
        <v>97</v>
      </c>
      <c r="F20" s="90">
        <f t="shared" si="1"/>
        <v>40</v>
      </c>
      <c r="G20" s="113">
        <f t="shared" si="1"/>
        <v>118</v>
      </c>
      <c r="H20" s="113">
        <f t="shared" si="1"/>
        <v>12</v>
      </c>
      <c r="I20" s="90">
        <f t="shared" si="1"/>
        <v>11</v>
      </c>
      <c r="J20" s="90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1" t="s">
        <v>46</v>
      </c>
      <c r="C22" s="24" t="s">
        <v>21</v>
      </c>
      <c r="D22" s="24" t="s">
        <v>23</v>
      </c>
      <c r="E22" s="24" t="s">
        <v>47</v>
      </c>
      <c r="F22" s="142" t="s">
        <v>48</v>
      </c>
      <c r="G22" s="142"/>
      <c r="H22" s="142"/>
      <c r="I22" s="142"/>
      <c r="J22" s="24" t="s">
        <v>21</v>
      </c>
      <c r="K22" s="24" t="s">
        <v>23</v>
      </c>
      <c r="L22" s="24" t="s">
        <v>47</v>
      </c>
      <c r="M22" s="142" t="s">
        <v>48</v>
      </c>
      <c r="N22" s="142"/>
      <c r="O22" s="142"/>
      <c r="P22" s="142"/>
    </row>
    <row r="23" spans="2:16" ht="13.5" customHeight="1" x14ac:dyDescent="0.25">
      <c r="B23" s="141"/>
      <c r="C23" s="198">
        <v>45564</v>
      </c>
      <c r="D23" s="198">
        <f>C23+2</f>
        <v>45566</v>
      </c>
      <c r="E23" s="199" t="s">
        <v>181</v>
      </c>
      <c r="F23" s="200" t="s">
        <v>189</v>
      </c>
      <c r="G23" s="200"/>
      <c r="H23" s="200"/>
      <c r="I23" s="200"/>
      <c r="J23" s="201">
        <v>45837</v>
      </c>
      <c r="K23" s="201">
        <f>J23+2</f>
        <v>45839</v>
      </c>
      <c r="L23" s="202" t="s">
        <v>50</v>
      </c>
      <c r="M23" s="200" t="s">
        <v>198</v>
      </c>
      <c r="N23" s="200"/>
      <c r="O23" s="200"/>
      <c r="P23" s="200"/>
    </row>
    <row r="24" spans="2:16" ht="13.5" customHeight="1" x14ac:dyDescent="0.25">
      <c r="B24" s="141"/>
      <c r="C24" s="203"/>
      <c r="D24" s="203"/>
      <c r="E24" s="202" t="s">
        <v>177</v>
      </c>
      <c r="F24" s="200" t="s">
        <v>179</v>
      </c>
      <c r="G24" s="200"/>
      <c r="H24" s="200"/>
      <c r="I24" s="200"/>
      <c r="J24" s="201"/>
      <c r="K24" s="201"/>
      <c r="L24" s="202" t="s">
        <v>51</v>
      </c>
      <c r="M24" s="200" t="s">
        <v>179</v>
      </c>
      <c r="N24" s="200"/>
      <c r="O24" s="200"/>
      <c r="P24" s="200"/>
    </row>
    <row r="25" spans="2:16" ht="13.5" customHeight="1" x14ac:dyDescent="0.25">
      <c r="B25" s="141"/>
      <c r="C25" s="203">
        <f>D23+1</f>
        <v>45567</v>
      </c>
      <c r="D25" s="203">
        <f>C25+2</f>
        <v>45569</v>
      </c>
      <c r="E25" s="202" t="s">
        <v>51</v>
      </c>
      <c r="F25" s="200" t="s">
        <v>190</v>
      </c>
      <c r="G25" s="200"/>
      <c r="H25" s="200"/>
      <c r="I25" s="200"/>
      <c r="J25" s="201">
        <f>K23+1</f>
        <v>45840</v>
      </c>
      <c r="K25" s="201">
        <f>J25+2</f>
        <v>45842</v>
      </c>
      <c r="L25" s="202" t="s">
        <v>180</v>
      </c>
      <c r="M25" s="200" t="s">
        <v>199</v>
      </c>
      <c r="N25" s="200"/>
      <c r="O25" s="200"/>
      <c r="P25" s="200"/>
    </row>
    <row r="26" spans="2:16" ht="13.5" customHeight="1" x14ac:dyDescent="0.25">
      <c r="B26" s="141"/>
      <c r="C26" s="203"/>
      <c r="D26" s="203"/>
      <c r="E26" s="202" t="s">
        <v>50</v>
      </c>
      <c r="F26" s="200" t="s">
        <v>184</v>
      </c>
      <c r="G26" s="200"/>
      <c r="H26" s="200"/>
      <c r="I26" s="200"/>
      <c r="J26" s="201"/>
      <c r="K26" s="201"/>
      <c r="L26" s="202" t="s">
        <v>49</v>
      </c>
      <c r="M26" s="200" t="s">
        <v>179</v>
      </c>
      <c r="N26" s="200"/>
      <c r="O26" s="200"/>
      <c r="P26" s="20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3" t="s">
        <v>52</v>
      </c>
      <c r="C28" s="133"/>
      <c r="D28" s="13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0.13819444444444443</v>
      </c>
      <c r="D30" s="100">
        <v>0.18124999999999999</v>
      </c>
      <c r="E30" s="100">
        <v>6.25E-2</v>
      </c>
      <c r="F30" s="100"/>
      <c r="G30" s="100"/>
      <c r="H30" s="100"/>
      <c r="I30" s="100"/>
      <c r="J30" s="100"/>
      <c r="K30" s="109"/>
      <c r="L30" s="100"/>
      <c r="M30" s="100"/>
      <c r="N30" s="100"/>
      <c r="O30" s="100"/>
      <c r="P30" s="95">
        <f>SUM(C30:J30,L30:N30)</f>
        <v>0.38194444444444442</v>
      </c>
    </row>
    <row r="31" spans="2:16" ht="14.1" customHeight="1" x14ac:dyDescent="0.25">
      <c r="B31" s="25" t="s">
        <v>171</v>
      </c>
      <c r="C31" s="211">
        <v>0.15694444444444444</v>
      </c>
      <c r="D31" s="214">
        <v>0.18194444444444444</v>
      </c>
      <c r="E31" s="214">
        <v>6.5277777777777782E-2</v>
      </c>
      <c r="F31" s="107"/>
      <c r="G31" s="107"/>
      <c r="H31" s="107"/>
      <c r="I31" s="107"/>
      <c r="J31" s="107"/>
      <c r="K31" s="214">
        <v>2.0833333333333332E-2</v>
      </c>
      <c r="L31" s="107"/>
      <c r="M31" s="107"/>
      <c r="N31" s="107"/>
      <c r="O31" s="108"/>
      <c r="P31" s="95">
        <f>SUM(C31:N31)</f>
        <v>0.42499999999999999</v>
      </c>
    </row>
    <row r="32" spans="2:16" ht="14.1" customHeight="1" x14ac:dyDescent="0.25">
      <c r="B32" s="25" t="s">
        <v>67</v>
      </c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03"/>
      <c r="N32" s="103"/>
      <c r="O32" s="104"/>
      <c r="P32" s="95">
        <f>SUM(C32:N32)</f>
        <v>0</v>
      </c>
    </row>
    <row r="33" spans="2:16" ht="14.1" customHeight="1" thickBot="1" x14ac:dyDescent="0.3">
      <c r="B33" s="25" t="s">
        <v>68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0.15694444444444444</v>
      </c>
      <c r="D34" s="85">
        <f t="shared" ref="D34:P34" si="2">D31-D32-D33</f>
        <v>0.18194444444444444</v>
      </c>
      <c r="E34" s="85">
        <f t="shared" si="2"/>
        <v>6.5277777777777782E-2</v>
      </c>
      <c r="F34" s="85">
        <f t="shared" si="2"/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2.0833333333333332E-2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101"/>
      <c r="P34" s="102">
        <f t="shared" si="2"/>
        <v>0.42499999999999999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57" t="s">
        <v>69</v>
      </c>
      <c r="C36" s="143" t="s">
        <v>192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</row>
    <row r="37" spans="2:16" ht="18" customHeight="1" x14ac:dyDescent="0.25">
      <c r="B37" s="158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25">
      <c r="B38" s="158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25">
      <c r="B39" s="158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</row>
    <row r="40" spans="2:16" ht="18" customHeight="1" x14ac:dyDescent="0.25">
      <c r="B40" s="158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25">
      <c r="B41" s="159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4" t="s">
        <v>70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25">
      <c r="B44" s="147" t="s">
        <v>194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" customHeight="1" x14ac:dyDescent="0.25">
      <c r="B45" s="150" t="s">
        <v>195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" customHeight="1" x14ac:dyDescent="0.25">
      <c r="B46" s="150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" customHeight="1" x14ac:dyDescent="0.25">
      <c r="B47" s="15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5"/>
    </row>
    <row r="48" spans="2:16" ht="14.1" customHeight="1" x14ac:dyDescent="0.2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" customHeight="1" x14ac:dyDescent="0.2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" customHeight="1" x14ac:dyDescent="0.25"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" customHeight="1" x14ac:dyDescent="0.25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" customHeight="1" thickBot="1" x14ac:dyDescent="0.3">
      <c r="B52" s="173"/>
      <c r="C52" s="174"/>
      <c r="D52" s="151"/>
      <c r="E52" s="151"/>
      <c r="F52" s="15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168</v>
      </c>
      <c r="C53" s="177"/>
      <c r="D53" s="117"/>
      <c r="E53" s="117"/>
      <c r="F53" s="117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167</v>
      </c>
      <c r="C54" s="179"/>
      <c r="D54" s="179"/>
      <c r="E54" s="179"/>
      <c r="F54" s="210">
        <v>424</v>
      </c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60" t="s">
        <v>71</v>
      </c>
      <c r="C56" s="16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1" t="s">
        <v>72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164" t="s">
        <v>73</v>
      </c>
      <c r="O57" s="162"/>
      <c r="P57" s="165"/>
    </row>
    <row r="58" spans="2:16" ht="17.100000000000001" customHeight="1" x14ac:dyDescent="0.25">
      <c r="B58" s="166" t="s">
        <v>74</v>
      </c>
      <c r="C58" s="167"/>
      <c r="D58" s="168"/>
      <c r="E58" s="166" t="s">
        <v>75</v>
      </c>
      <c r="F58" s="167"/>
      <c r="G58" s="168"/>
      <c r="H58" s="167" t="s">
        <v>76</v>
      </c>
      <c r="I58" s="167"/>
      <c r="J58" s="167"/>
      <c r="K58" s="169" t="s">
        <v>77</v>
      </c>
      <c r="L58" s="167"/>
      <c r="M58" s="170"/>
      <c r="N58" s="171"/>
      <c r="O58" s="167"/>
      <c r="P58" s="172"/>
    </row>
    <row r="59" spans="2:16" ht="20.100000000000001" customHeight="1" x14ac:dyDescent="0.25">
      <c r="B59" s="186" t="s">
        <v>78</v>
      </c>
      <c r="C59" s="187"/>
      <c r="D59" s="32" t="b">
        <v>1</v>
      </c>
      <c r="E59" s="186" t="s">
        <v>79</v>
      </c>
      <c r="F59" s="187"/>
      <c r="G59" s="32" t="b">
        <v>1</v>
      </c>
      <c r="H59" s="188" t="s">
        <v>80</v>
      </c>
      <c r="I59" s="187"/>
      <c r="J59" s="32" t="b">
        <v>1</v>
      </c>
      <c r="K59" s="188" t="s">
        <v>81</v>
      </c>
      <c r="L59" s="187"/>
      <c r="M59" s="32" t="b">
        <v>1</v>
      </c>
      <c r="N59" s="189" t="s">
        <v>82</v>
      </c>
      <c r="O59" s="187"/>
      <c r="P59" s="32" t="b">
        <v>1</v>
      </c>
    </row>
    <row r="60" spans="2:16" ht="20.100000000000001" customHeight="1" x14ac:dyDescent="0.25">
      <c r="B60" s="186" t="s">
        <v>83</v>
      </c>
      <c r="C60" s="187"/>
      <c r="D60" s="32" t="b">
        <v>1</v>
      </c>
      <c r="E60" s="186" t="s">
        <v>84</v>
      </c>
      <c r="F60" s="187"/>
      <c r="G60" s="32" t="b">
        <v>1</v>
      </c>
      <c r="H60" s="188" t="s">
        <v>85</v>
      </c>
      <c r="I60" s="187"/>
      <c r="J60" s="32" t="b">
        <v>1</v>
      </c>
      <c r="K60" s="188" t="s">
        <v>86</v>
      </c>
      <c r="L60" s="187"/>
      <c r="M60" s="32" t="b">
        <v>1</v>
      </c>
      <c r="N60" s="189" t="s">
        <v>87</v>
      </c>
      <c r="O60" s="187"/>
      <c r="P60" s="32" t="b">
        <v>1</v>
      </c>
    </row>
    <row r="61" spans="2:16" ht="20.100000000000001" customHeight="1" x14ac:dyDescent="0.25">
      <c r="B61" s="186" t="s">
        <v>88</v>
      </c>
      <c r="C61" s="187"/>
      <c r="D61" s="32" t="b">
        <v>1</v>
      </c>
      <c r="E61" s="186" t="s">
        <v>89</v>
      </c>
      <c r="F61" s="187"/>
      <c r="G61" s="32" t="b">
        <v>1</v>
      </c>
      <c r="H61" s="188" t="s">
        <v>90</v>
      </c>
      <c r="I61" s="187"/>
      <c r="J61" s="32" t="b">
        <v>1</v>
      </c>
      <c r="K61" s="188" t="s">
        <v>91</v>
      </c>
      <c r="L61" s="187"/>
      <c r="M61" s="32" t="b">
        <v>1</v>
      </c>
      <c r="N61" s="189" t="s">
        <v>92</v>
      </c>
      <c r="O61" s="187"/>
      <c r="P61" s="32" t="b">
        <v>1</v>
      </c>
    </row>
    <row r="62" spans="2:16" ht="20.100000000000001" customHeight="1" x14ac:dyDescent="0.25">
      <c r="B62" s="188" t="s">
        <v>90</v>
      </c>
      <c r="C62" s="187"/>
      <c r="D62" s="32" t="b">
        <v>1</v>
      </c>
      <c r="E62" s="186" t="s">
        <v>93</v>
      </c>
      <c r="F62" s="187"/>
      <c r="G62" s="32" t="b">
        <v>1</v>
      </c>
      <c r="H62" s="188" t="s">
        <v>94</v>
      </c>
      <c r="I62" s="187"/>
      <c r="J62" s="32" t="b">
        <v>0</v>
      </c>
      <c r="K62" s="188" t="s">
        <v>95</v>
      </c>
      <c r="L62" s="187"/>
      <c r="M62" s="32" t="b">
        <v>1</v>
      </c>
      <c r="N62" s="189" t="s">
        <v>85</v>
      </c>
      <c r="O62" s="187"/>
      <c r="P62" s="32" t="b">
        <v>1</v>
      </c>
    </row>
    <row r="63" spans="2:16" ht="20.100000000000001" customHeight="1" x14ac:dyDescent="0.25">
      <c r="B63" s="188" t="s">
        <v>96</v>
      </c>
      <c r="C63" s="187"/>
      <c r="D63" s="32" t="b">
        <v>1</v>
      </c>
      <c r="E63" s="186" t="s">
        <v>97</v>
      </c>
      <c r="F63" s="187"/>
      <c r="G63" s="32" t="b">
        <v>1</v>
      </c>
      <c r="H63" s="37"/>
      <c r="I63" s="38"/>
      <c r="J63" s="39"/>
      <c r="K63" s="188" t="s">
        <v>98</v>
      </c>
      <c r="L63" s="187"/>
      <c r="M63" s="32" t="b">
        <v>1</v>
      </c>
      <c r="N63" s="189" t="s">
        <v>166</v>
      </c>
      <c r="O63" s="187"/>
      <c r="P63" s="32" t="b">
        <v>1</v>
      </c>
    </row>
    <row r="64" spans="2:16" ht="20.100000000000001" customHeight="1" x14ac:dyDescent="0.25">
      <c r="B64" s="188" t="s">
        <v>99</v>
      </c>
      <c r="C64" s="187"/>
      <c r="D64" s="32" t="b">
        <v>0</v>
      </c>
      <c r="E64" s="186" t="s">
        <v>100</v>
      </c>
      <c r="F64" s="187"/>
      <c r="G64" s="32" t="b">
        <v>1</v>
      </c>
      <c r="H64" s="40"/>
      <c r="I64" s="41"/>
      <c r="J64" s="42"/>
      <c r="K64" s="196" t="s">
        <v>101</v>
      </c>
      <c r="L64" s="19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86" t="s">
        <v>164</v>
      </c>
      <c r="F65" s="18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90" t="s">
        <v>107</v>
      </c>
      <c r="C69" s="190"/>
      <c r="D69" s="50"/>
      <c r="E69" s="50"/>
      <c r="F69" s="192" t="s">
        <v>108</v>
      </c>
      <c r="G69" s="194" t="s">
        <v>109</v>
      </c>
      <c r="H69" s="50"/>
      <c r="I69" s="190" t="s">
        <v>110</v>
      </c>
      <c r="J69" s="190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91"/>
      <c r="C70" s="191"/>
      <c r="D70" s="54"/>
      <c r="E70" s="55"/>
      <c r="F70" s="193"/>
      <c r="G70" s="195"/>
      <c r="H70" s="56"/>
      <c r="I70" s="191"/>
      <c r="J70" s="191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</v>
      </c>
      <c r="D72" s="91">
        <v>-155.6</v>
      </c>
      <c r="E72" s="77" t="s">
        <v>120</v>
      </c>
      <c r="F72" s="91">
        <v>18.600000000000001</v>
      </c>
      <c r="G72" s="91">
        <v>16.600000000000001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-138.4</v>
      </c>
      <c r="D73" s="91">
        <v>-141.4</v>
      </c>
      <c r="E73" s="78" t="s">
        <v>124</v>
      </c>
      <c r="F73" s="92">
        <v>31.2</v>
      </c>
      <c r="G73" s="92">
        <v>39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-210.9</v>
      </c>
      <c r="D74" s="91">
        <v>-212</v>
      </c>
      <c r="E74" s="78" t="s">
        <v>129</v>
      </c>
      <c r="F74" s="96">
        <v>10</v>
      </c>
      <c r="G74" s="218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-112.9</v>
      </c>
      <c r="D75" s="91">
        <v>-115.1</v>
      </c>
      <c r="E75" s="78" t="s">
        <v>134</v>
      </c>
      <c r="F75" s="96">
        <v>50</v>
      </c>
      <c r="G75" s="218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23.5</v>
      </c>
      <c r="D76" s="91">
        <v>21.4</v>
      </c>
      <c r="E76" s="78" t="s">
        <v>139</v>
      </c>
      <c r="F76" s="96">
        <v>40</v>
      </c>
      <c r="G76" s="218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27.9</v>
      </c>
      <c r="D77" s="91">
        <v>25.4</v>
      </c>
      <c r="E77" s="78" t="s">
        <v>144</v>
      </c>
      <c r="F77" s="96">
        <v>160</v>
      </c>
      <c r="G77" s="218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19.7</v>
      </c>
      <c r="D78" s="91">
        <v>17.7</v>
      </c>
      <c r="E78" s="78" t="s">
        <v>149</v>
      </c>
      <c r="F78" s="93"/>
      <c r="G78" s="93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20.6</v>
      </c>
      <c r="D79" s="91">
        <v>18.600000000000001</v>
      </c>
      <c r="E79" s="77" t="s">
        <v>154</v>
      </c>
      <c r="F79" s="91">
        <v>16.100000000000001</v>
      </c>
      <c r="G79" s="91">
        <v>9.5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2.4700000000000001E-5</v>
      </c>
      <c r="D80" s="94">
        <v>2.4300000000000001E-5</v>
      </c>
      <c r="E80" s="78" t="s">
        <v>159</v>
      </c>
      <c r="F80" s="92">
        <v>34.9</v>
      </c>
      <c r="G80" s="92">
        <v>65.5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37" t="s">
        <v>163</v>
      </c>
      <c r="C84" s="137"/>
    </row>
    <row r="85" spans="2:16" ht="15" customHeight="1" x14ac:dyDescent="0.25">
      <c r="B85" s="138" t="s">
        <v>183</v>
      </c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40"/>
    </row>
    <row r="86" spans="2:16" ht="15" customHeight="1" x14ac:dyDescent="0.25">
      <c r="B86" s="130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2"/>
    </row>
    <row r="87" spans="2:16" ht="15" customHeight="1" x14ac:dyDescent="0.25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 x14ac:dyDescent="0.25">
      <c r="B88" s="130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2"/>
    </row>
    <row r="89" spans="2:16" ht="15" customHeight="1" x14ac:dyDescent="0.25">
      <c r="B89" s="124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6"/>
    </row>
    <row r="90" spans="2:16" ht="15" customHeight="1" x14ac:dyDescent="0.25">
      <c r="B90" s="130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2"/>
    </row>
    <row r="91" spans="2:16" ht="15" customHeight="1" x14ac:dyDescent="0.25">
      <c r="B91" s="130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2"/>
    </row>
    <row r="92" spans="2:16" ht="15" customHeight="1" x14ac:dyDescent="0.25">
      <c r="B92" s="124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6"/>
    </row>
    <row r="93" spans="2:16" ht="15" customHeight="1" x14ac:dyDescent="0.25"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6"/>
    </row>
    <row r="94" spans="2:16" ht="15" customHeight="1" x14ac:dyDescent="0.25">
      <c r="B94" s="124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6"/>
    </row>
    <row r="95" spans="2:16" ht="15" customHeight="1" x14ac:dyDescent="0.25">
      <c r="B95" s="124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6"/>
    </row>
    <row r="96" spans="2:16" ht="15" customHeight="1" x14ac:dyDescent="0.25">
      <c r="B96" s="124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6"/>
    </row>
    <row r="97" spans="2:16" ht="15" customHeight="1" x14ac:dyDescent="0.25">
      <c r="B97" s="124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6"/>
    </row>
    <row r="98" spans="2:16" ht="15" customHeight="1" x14ac:dyDescent="0.25">
      <c r="B98" s="124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6"/>
    </row>
    <row r="99" spans="2:16" ht="15" customHeight="1" x14ac:dyDescent="0.25">
      <c r="B99" s="127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2024-09-23T04:10:08Z</dcterms:modified>
</cp:coreProperties>
</file>