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<sst xmlns="http://schemas.openxmlformats.org/spreadsheetml/2006/main" count="218" uniqueCount="198">
  <si>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</si>
  <si>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</si>
  <si>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</si>
  <si>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</si>
  <si>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</si>
  <si>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</si>
  <si>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</si>
  <si>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</si>
  <si>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</si>
  <si>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</si>
  <si>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</si>
  <si>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</si>
  <si>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</si>
  <si>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</si>
  <si>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</si>
  <si>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</si>
  <si>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</si>
  <si>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</si>
  <si>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</si>
  <si>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</si>
  <si>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</si>
  <si>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</si>
  <si>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</si>
  <si>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</si>
  <si>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</si>
  <si>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</si>
  <si>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</si>
  <si>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</si>
  <si>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</si>
  <si>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</si>
  <si>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</si>
  <si>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</si>
  <si>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</si>
  <si>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</si>
  <si>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</si>
  <si>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</si>
  <si>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</si>
  <si>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</si>
  <si>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</si>
  <si>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</si>
  <si>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</si>
  <si>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</si>
  <si>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</si>
  <si>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</si>
  <si>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</si>
  <si>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</si>
  <si>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</si>
  <si>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</si>
  <si>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</si>
  <si>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</si>
  <si>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</si>
  <si>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</si>
  <si>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</si>
  <si>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</si>
  <si>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</si>
  <si>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</si>
  <si>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</si>
  <si>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</si>
  <si>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</si>
  <si>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</si>
  <si>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</si>
  <si>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</si>
  <si>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</si>
  <si>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</si>
  <si>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</si>
  <si>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</si>
  <si>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</si>
  <si>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</si>
  <si>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</si>
  <si>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</si>
  <si>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</si>
  <si>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</si>
  <si>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</si>
  <si>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</si>
  <si>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</si>
  <si>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</si>
  <si>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</si>
  <si>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</si>
  <si>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</si>
  <si>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</si>
  <si>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</si>
  <si>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</si>
  <si>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</si>
  <si>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</si>
  <si>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</si>
  <si>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</si>
  <si>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</si>
  <si>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</si>
  <si>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</si>
  <si>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</si>
  <si>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</si>
  <si>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</si>
  <si>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</si>
  <si>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</si>
  <si>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</si>
  <si>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</si>
  <si>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</si>
  <si>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</si>
  <si>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</si>
  <si>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</si>
  <si>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</si>
  <si>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</si>
  <si>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</si>
  <si>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</si>
  <si>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</si>
  <si>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</si>
  <si>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</si>
  <si>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</si>
  <si>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</si>
  <si>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</si>
  <si>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</si>
  <si>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</si>
  <si>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</si>
  <si>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</si>
  <si>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</si>
  <si>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</si>
  <si>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</si>
  <si>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</si>
  <si>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</si>
  <si>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</si>
  <si>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</si>
  <si>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</si>
  <si>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</si>
  <si>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</si>
  <si>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</si>
  <si>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</si>
  <si>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</si>
  <si>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</si>
  <si>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</si>
  <si>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</si>
  <si>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</si>
  <si>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</si>
  <si>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</si>
  <si>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</si>
  <si>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</si>
  <si>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</si>
  <si>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</si>
  <si>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</si>
  <si>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</si>
  <si>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</si>
  <si>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</si>
  <si>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</si>
  <si>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</si>
  <si>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</si>
  <si>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</si>
  <si>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</si>
  <si>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</si>
  <si>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</si>
  <si>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</si>
  <si>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</si>
  <si>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</si>
  <si>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</si>
  <si>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</si>
  <si>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</si>
  <si>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</si>
  <si>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</si>
  <si>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</si>
  <si>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</si>
  <si>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</si>
  <si>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</si>
  <si>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</si>
  <si>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</si>
  <si>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</si>
  <si>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</si>
  <si>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</si>
  <si>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</si>
  <si>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</si>
  <si>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</si>
  <si>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</si>
  <si>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</si>
  <si>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</si>
  <si>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</si>
  <si>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</si>
  <si>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</si>
  <si>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</si>
  <si>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</si>
  <si>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</si>
  <si>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</si>
  <si>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</si>
  <si>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</si>
  <si>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</si>
  <si>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</si>
  <si>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</si>
  <si>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1) 방풍막 분리</t>
    <phoneticPr fontId="3" type="noConversion"/>
  </si>
  <si>
    <t>현대섭</t>
    <phoneticPr fontId="3" type="noConversion"/>
  </si>
  <si>
    <t>E</t>
    <phoneticPr fontId="3" type="noConversion"/>
  </si>
  <si>
    <t>E</t>
    <phoneticPr fontId="3" type="noConversion"/>
  </si>
  <si>
    <t xml:space="preserve">2) 오른쪽 위모니터 (AUX컴퓨터 오른쪽 모니터) 10여분에 한번씩 0.5초정도 꺼졌다 켜짐. </t>
    <phoneticPr fontId="3" type="noConversion"/>
  </si>
  <si>
    <t xml:space="preserve">20S/4K  </t>
    <phoneticPr fontId="3" type="noConversion"/>
  </si>
  <si>
    <t>M_042090-042092:T</t>
    <phoneticPr fontId="3" type="noConversion"/>
  </si>
  <si>
    <t>3) [18:18-31] 돔과 셔터가 맞지 않아 TCC, EIB RA, DEC 재실행하여도 복구가 안되어, SCI GUI 재실행후 복구</t>
    <phoneticPr fontId="3" type="noConversion"/>
  </si>
  <si>
    <t>M_042170-042171</t>
    <phoneticPr fontId="3" type="noConversion"/>
  </si>
  <si>
    <t>M_042208-042210:T</t>
    <phoneticPr fontId="3" type="noConversion"/>
  </si>
  <si>
    <t>MMA</t>
    <phoneticPr fontId="3" type="noConversion"/>
  </si>
  <si>
    <t>4) [21:20-23:56] SCI서버 움직이지 않아 destory로 재가동하였으나 복구가 안됨. 컴퓨터본체 껏다 켜서 복구</t>
    <phoneticPr fontId="3" type="noConversion"/>
  </si>
  <si>
    <t>5) [1:30-2:30] IC G와 IC Spare 동글을 교체해보았으나 변화없음. 관측은 계속진행하고 gmon은 작동안함</t>
    <phoneticPr fontId="3" type="noConversion"/>
  </si>
  <si>
    <t>6) 라리탄 스위치 껏다키고 나서 정상작동</t>
    <phoneticPr fontId="3" type="noConversion"/>
  </si>
  <si>
    <t>컴퓨터 스위치를 껏다켜도 IC G복구 안됨. X 매니져로 관측진행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</si>
</sst>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2">
        <v>45541</v>
      </c>
      <c r="D3" s="153"/>
      <c r="E3" s="1"/>
      <c r="F3" s="1"/>
      <c r="G3" s="1"/>
      <c r="H3" s="1"/>
      <c r="I3" s="1"/>
      <c r="J3" s="1"/>
      <c r="K3" s="35" t="s">
        <v>2</v>
      </c>
      <c r="L3" s="154">
        <f>(P31-(P32+P33))/P31*100</f>
        <v>70.540098199672656</v>
      </c>
      <c r="M3" s="154"/>
      <c r="N3" s="35" t="s">
        <v>3</v>
      </c>
      <c r="O3" s="154">
        <f>(P31-P33)/P31*100</f>
        <v>75.450081833060551</v>
      </c>
      <c r="P3" s="154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8">
        <v>0.72916666666666663</v>
      </c>
      <c r="D9" s="119">
        <v>3.2</v>
      </c>
      <c r="E9" s="119">
        <v>3.4</v>
      </c>
      <c r="F9" s="119">
        <v>51</v>
      </c>
      <c r="G9" s="120" t="s">
        <v>185</v>
      </c>
      <c r="H9" s="121">
        <v>3.5</v>
      </c>
      <c r="I9" s="122">
        <v>13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8">
        <v>0.91666666666666663</v>
      </c>
      <c r="D10" s="139">
        <v>2.8</v>
      </c>
      <c r="E10" s="139">
        <v>1.2</v>
      </c>
      <c r="F10" s="139">
        <v>68</v>
      </c>
      <c r="G10" s="132" t="s">
        <v>186</v>
      </c>
      <c r="H10" s="139">
        <v>3.1</v>
      </c>
      <c r="I10" s="140"/>
      <c r="J10" s="14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7">
        <v>0.14583333333333334</v>
      </c>
      <c r="D11" s="218">
        <v>3.2</v>
      </c>
      <c r="E11" s="218">
        <v>0.2</v>
      </c>
      <c r="F11" s="218">
        <v>85</v>
      </c>
      <c r="G11" s="122" t="s">
        <v>186</v>
      </c>
      <c r="H11" s="121">
        <v>2.8</v>
      </c>
      <c r="I11" s="219"/>
      <c r="J11" s="123">
        <f>IF(L11, 1, 0) + IF(M11, 2, 0) + IF(N11, 4, 0) + IF(O11, 8, 0) + IF(P11, 16, 0)</f>
        <v>5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3.0666666666666664</v>
      </c>
      <c r="E12" s="12">
        <f>AVERAGE(E9:E11)</f>
        <v>1.5999999999999999</v>
      </c>
      <c r="F12" s="13">
        <f>AVERAGE(F9:F11)</f>
        <v>68</v>
      </c>
      <c r="G12" s="14"/>
      <c r="H12" s="15">
        <f>AVERAGE(H9:H11)</f>
        <v>3.1333333333333329</v>
      </c>
      <c r="I12" s="16"/>
      <c r="J12" s="17">
        <f>AVERAGE(J9:J11)</f>
        <v>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5" t="s">
        <v>176</v>
      </c>
      <c r="D16" s="116" t="s">
        <v>178</v>
      </c>
      <c r="E16" s="116" t="s">
        <v>182</v>
      </c>
      <c r="F16" s="116" t="s">
        <v>193</v>
      </c>
      <c r="G16" s="116" t="s">
        <v>178</v>
      </c>
      <c r="H16" s="104"/>
      <c r="I16" s="104"/>
      <c r="J16" s="105"/>
      <c r="K16" s="106"/>
      <c r="L16" s="104"/>
      <c r="M16" s="104"/>
      <c r="N16" s="104"/>
      <c r="O16" s="104"/>
      <c r="P16" s="116" t="s">
        <v>41</v>
      </c>
    </row>
    <row r="17" spans="2:16" ht="14.1" customHeight="1" x14ac:dyDescent="0.25">
      <c r="B17" s="24" t="s">
        <v>42</v>
      </c>
      <c r="C17" s="117">
        <v>0.69097222222222221</v>
      </c>
      <c r="D17" s="117">
        <v>0.69236111111111109</v>
      </c>
      <c r="E17" s="117">
        <v>0.71805555555555556</v>
      </c>
      <c r="F17" s="117">
        <v>0.99722222222222223</v>
      </c>
      <c r="G17" s="117">
        <v>0.15</v>
      </c>
      <c r="H17" s="106"/>
      <c r="I17" s="106"/>
      <c r="J17" s="106"/>
      <c r="K17" s="106"/>
      <c r="L17" s="106"/>
      <c r="M17" s="106"/>
      <c r="N17" s="106"/>
      <c r="O17" s="106"/>
      <c r="P17" s="117">
        <v>0.15694444444444444</v>
      </c>
    </row>
    <row r="18" spans="2:16" ht="14.1" customHeight="1" x14ac:dyDescent="0.25">
      <c r="B18" s="24" t="s">
        <v>43</v>
      </c>
      <c r="C18" s="116">
        <v>42057</v>
      </c>
      <c r="D18" s="116">
        <f>C18+1</f>
        <v>42058</v>
      </c>
      <c r="E18" s="116">
        <f>D19+1</f>
        <v>42064</v>
      </c>
      <c r="F18" s="116">
        <v>42172</v>
      </c>
      <c r="G18" s="116">
        <f>F19+1</f>
        <v>42239</v>
      </c>
      <c r="H18" s="104"/>
      <c r="I18" s="104"/>
      <c r="J18" s="104"/>
      <c r="K18" s="104"/>
      <c r="L18" s="104"/>
      <c r="M18" s="104"/>
      <c r="N18" s="104"/>
      <c r="O18" s="104"/>
      <c r="P18" s="116">
        <f>MAX(C18:O19)+1</f>
        <v>42244</v>
      </c>
    </row>
    <row r="19" spans="2:16" ht="14.1" customHeight="1" thickBot="1" x14ac:dyDescent="0.3">
      <c r="B19" s="9" t="s">
        <v>44</v>
      </c>
      <c r="C19" s="84"/>
      <c r="D19" s="116">
        <v>42063</v>
      </c>
      <c r="E19" s="116">
        <v>42169</v>
      </c>
      <c r="F19" s="116">
        <v>42238</v>
      </c>
      <c r="G19" s="116">
        <f>G18+4</f>
        <v>42243</v>
      </c>
      <c r="H19" s="104"/>
      <c r="I19" s="104"/>
      <c r="J19" s="104"/>
      <c r="K19" s="107"/>
      <c r="L19" s="107"/>
      <c r="M19" s="107"/>
      <c r="N19" s="104"/>
      <c r="O19" s="104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6</v>
      </c>
      <c r="E20" s="90">
        <f t="shared" ref="E20:O20" si="0">IF(ISNUMBER(E18),E19-E18+1,"")</f>
        <v>106</v>
      </c>
      <c r="F20" s="90">
        <f t="shared" si="0"/>
        <v>67</v>
      </c>
      <c r="G20" s="90">
        <f t="shared" si="0"/>
        <v>5</v>
      </c>
      <c r="H20" s="90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27">
        <v>42063</v>
      </c>
      <c r="D23" s="127"/>
      <c r="E23" s="113" t="s">
        <v>181</v>
      </c>
      <c r="F23" s="159" t="s">
        <v>188</v>
      </c>
      <c r="G23" s="159"/>
      <c r="H23" s="159"/>
      <c r="I23" s="159"/>
      <c r="J23" s="126"/>
      <c r="K23" s="126"/>
      <c r="L23" s="114" t="s">
        <v>50</v>
      </c>
      <c r="M23" s="159" t="s">
        <v>179</v>
      </c>
      <c r="N23" s="159"/>
      <c r="O23" s="159"/>
      <c r="P23" s="159"/>
    </row>
    <row r="24" spans="2:16" ht="13.5" customHeight="1" x14ac:dyDescent="0.25">
      <c r="B24" s="160"/>
      <c r="C24" s="128"/>
      <c r="D24" s="128"/>
      <c r="E24" s="114" t="s">
        <v>177</v>
      </c>
      <c r="F24" s="159" t="s">
        <v>179</v>
      </c>
      <c r="G24" s="159"/>
      <c r="H24" s="159"/>
      <c r="I24" s="159"/>
      <c r="J24" s="126"/>
      <c r="K24" s="126"/>
      <c r="L24" s="114" t="s">
        <v>51</v>
      </c>
      <c r="M24" s="159" t="s">
        <v>179</v>
      </c>
      <c r="N24" s="159"/>
      <c r="O24" s="159"/>
      <c r="P24" s="159"/>
    </row>
    <row r="25" spans="2:16" ht="13.5" customHeight="1" x14ac:dyDescent="0.25">
      <c r="B25" s="160"/>
      <c r="C25" s="128"/>
      <c r="D25" s="128"/>
      <c r="E25" s="114" t="s">
        <v>51</v>
      </c>
      <c r="F25" s="159" t="s">
        <v>179</v>
      </c>
      <c r="G25" s="159"/>
      <c r="H25" s="159"/>
      <c r="I25" s="159"/>
      <c r="J25" s="126"/>
      <c r="K25" s="126"/>
      <c r="L25" s="114" t="s">
        <v>180</v>
      </c>
      <c r="M25" s="159" t="s">
        <v>179</v>
      </c>
      <c r="N25" s="159"/>
      <c r="O25" s="159"/>
      <c r="P25" s="159"/>
    </row>
    <row r="26" spans="2:16" ht="13.5" customHeight="1" x14ac:dyDescent="0.25">
      <c r="B26" s="160"/>
      <c r="C26" s="128"/>
      <c r="D26" s="128"/>
      <c r="E26" s="114" t="s">
        <v>50</v>
      </c>
      <c r="F26" s="159" t="s">
        <v>179</v>
      </c>
      <c r="G26" s="159"/>
      <c r="H26" s="159"/>
      <c r="I26" s="159"/>
      <c r="J26" s="126"/>
      <c r="K26" s="126"/>
      <c r="L26" s="114" t="s">
        <v>49</v>
      </c>
      <c r="M26" s="159" t="s">
        <v>179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52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0.18888888888888888</v>
      </c>
      <c r="D30" s="100"/>
      <c r="E30" s="100">
        <v>6.25E-2</v>
      </c>
      <c r="F30" s="100">
        <v>0.15208333333333332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95">
        <f>SUM(C30:J30,L30:N30)</f>
        <v>0.40347222222222223</v>
      </c>
    </row>
    <row r="31" spans="2:16" ht="14.1" customHeight="1" x14ac:dyDescent="0.25">
      <c r="B31" s="25" t="s">
        <v>171</v>
      </c>
      <c r="C31" s="134">
        <v>0.18888888888888888</v>
      </c>
      <c r="D31" s="112"/>
      <c r="E31" s="135">
        <v>6.25E-2</v>
      </c>
      <c r="F31" s="135">
        <v>0.15208333333333332</v>
      </c>
      <c r="G31" s="112"/>
      <c r="H31" s="112"/>
      <c r="I31" s="112"/>
      <c r="J31" s="112"/>
      <c r="K31" s="223">
        <v>2.0833333333333332E-2</v>
      </c>
      <c r="L31" s="112"/>
      <c r="M31" s="112"/>
      <c r="N31" s="112"/>
      <c r="O31" s="115"/>
      <c r="P31" s="131">
        <f>SUM(C31:N31)</f>
        <v>0.42430555555555555</v>
      </c>
    </row>
    <row r="32" spans="2:16" ht="14.1" customHeight="1" x14ac:dyDescent="0.25">
      <c r="B32" s="25" t="s">
        <v>67</v>
      </c>
      <c r="C32" s="130"/>
      <c r="D32" s="108"/>
      <c r="E32" s="108"/>
      <c r="F32" s="108"/>
      <c r="G32" s="108"/>
      <c r="H32" s="108"/>
      <c r="I32" s="108"/>
      <c r="J32" s="108"/>
      <c r="K32" s="224">
        <v>2.0833333333333332E-2</v>
      </c>
      <c r="L32" s="108"/>
      <c r="M32" s="108"/>
      <c r="N32" s="108"/>
      <c r="O32" s="109"/>
      <c r="P32" s="95">
        <f>SUM(C32:N32)</f>
        <v>2.0833333333333332E-2</v>
      </c>
    </row>
    <row r="33" spans="2:16" ht="14.1" customHeight="1" thickBot="1" x14ac:dyDescent="0.3">
      <c r="B33" s="25" t="s">
        <v>68</v>
      </c>
      <c r="C33" s="136">
        <v>4.1666666666666664E-2</v>
      </c>
      <c r="D33" s="110"/>
      <c r="E33" s="137">
        <v>6.25E-2</v>
      </c>
      <c r="F33" s="137"/>
      <c r="G33" s="110"/>
      <c r="H33" s="110"/>
      <c r="I33" s="110"/>
      <c r="J33" s="110"/>
      <c r="K33" s="110"/>
      <c r="L33" s="110"/>
      <c r="M33" s="110"/>
      <c r="N33" s="110"/>
      <c r="O33" s="111"/>
      <c r="P33" s="129">
        <f>SUM(C33:N33)</f>
        <v>0.10416666666666666</v>
      </c>
    </row>
    <row r="34" spans="2:16" ht="14.1" customHeight="1" x14ac:dyDescent="0.25">
      <c r="B34" s="72" t="s">
        <v>169</v>
      </c>
      <c r="C34" s="85">
        <f>C31-C32-C33</f>
        <v>0.14722222222222223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0.15208333333333332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0.2993055555555556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62" t="s">
        <v>189</v>
      </c>
      <c r="D36" s="162"/>
      <c r="E36" s="162" t="s">
        <v>191</v>
      </c>
      <c r="F36" s="162"/>
      <c r="G36" s="162" t="s">
        <v>192</v>
      </c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7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7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7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2"/>
      <c r="C52" s="193"/>
      <c r="D52" s="170"/>
      <c r="E52" s="170"/>
      <c r="F52" s="170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168</v>
      </c>
      <c r="C53" s="196"/>
      <c r="D53" s="101"/>
      <c r="E53" s="101"/>
      <c r="F53" s="10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167</v>
      </c>
      <c r="C54" s="198"/>
      <c r="D54" s="198"/>
      <c r="E54" s="198"/>
      <c r="F54" s="133">
        <v>1194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71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72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73</v>
      </c>
      <c r="O57" s="181"/>
      <c r="P57" s="184"/>
    </row>
    <row r="58" spans="2:16" ht="17.100000000000001" customHeight="1" x14ac:dyDescent="0.25">
      <c r="B58" s="185" t="s">
        <v>74</v>
      </c>
      <c r="C58" s="186"/>
      <c r="D58" s="187"/>
      <c r="E58" s="185" t="s">
        <v>75</v>
      </c>
      <c r="F58" s="186"/>
      <c r="G58" s="187"/>
      <c r="H58" s="186" t="s">
        <v>76</v>
      </c>
      <c r="I58" s="186"/>
      <c r="J58" s="186"/>
      <c r="K58" s="188" t="s">
        <v>77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78</v>
      </c>
      <c r="C59" s="206"/>
      <c r="D59" s="32" t="b">
        <v>1</v>
      </c>
      <c r="E59" s="205" t="s">
        <v>79</v>
      </c>
      <c r="F59" s="206"/>
      <c r="G59" s="32" t="b">
        <v>1</v>
      </c>
      <c r="H59" s="207" t="s">
        <v>80</v>
      </c>
      <c r="I59" s="206"/>
      <c r="J59" s="32" t="b">
        <v>1</v>
      </c>
      <c r="K59" s="207" t="s">
        <v>81</v>
      </c>
      <c r="L59" s="206"/>
      <c r="M59" s="32" t="b">
        <v>1</v>
      </c>
      <c r="N59" s="208" t="s">
        <v>82</v>
      </c>
      <c r="O59" s="206"/>
      <c r="P59" s="32" t="b">
        <v>1</v>
      </c>
    </row>
    <row r="60" spans="2:16" ht="20.100000000000001" customHeight="1" x14ac:dyDescent="0.25">
      <c r="B60" s="205" t="s">
        <v>83</v>
      </c>
      <c r="C60" s="206"/>
      <c r="D60" s="32" t="b">
        <v>1</v>
      </c>
      <c r="E60" s="205" t="s">
        <v>84</v>
      </c>
      <c r="F60" s="206"/>
      <c r="G60" s="32" t="b">
        <v>1</v>
      </c>
      <c r="H60" s="207" t="s">
        <v>85</v>
      </c>
      <c r="I60" s="206"/>
      <c r="J60" s="32" t="b">
        <v>1</v>
      </c>
      <c r="K60" s="207" t="s">
        <v>86</v>
      </c>
      <c r="L60" s="206"/>
      <c r="M60" s="32" t="b">
        <v>1</v>
      </c>
      <c r="N60" s="208" t="s">
        <v>87</v>
      </c>
      <c r="O60" s="206"/>
      <c r="P60" s="32" t="b">
        <v>1</v>
      </c>
    </row>
    <row r="61" spans="2:16" ht="20.100000000000001" customHeight="1" x14ac:dyDescent="0.25">
      <c r="B61" s="205" t="s">
        <v>88</v>
      </c>
      <c r="C61" s="206"/>
      <c r="D61" s="32" t="b">
        <v>1</v>
      </c>
      <c r="E61" s="205" t="s">
        <v>89</v>
      </c>
      <c r="F61" s="206"/>
      <c r="G61" s="32" t="b">
        <v>1</v>
      </c>
      <c r="H61" s="207" t="s">
        <v>90</v>
      </c>
      <c r="I61" s="206"/>
      <c r="J61" s="32" t="b">
        <v>1</v>
      </c>
      <c r="K61" s="207" t="s">
        <v>91</v>
      </c>
      <c r="L61" s="206"/>
      <c r="M61" s="32" t="b">
        <v>1</v>
      </c>
      <c r="N61" s="208" t="s">
        <v>92</v>
      </c>
      <c r="O61" s="206"/>
      <c r="P61" s="32" t="b">
        <v>1</v>
      </c>
    </row>
    <row r="62" spans="2:16" ht="20.100000000000001" customHeight="1" x14ac:dyDescent="0.25">
      <c r="B62" s="207" t="s">
        <v>90</v>
      </c>
      <c r="C62" s="206"/>
      <c r="D62" s="32" t="b">
        <v>1</v>
      </c>
      <c r="E62" s="205" t="s">
        <v>93</v>
      </c>
      <c r="F62" s="206"/>
      <c r="G62" s="32" t="b">
        <v>1</v>
      </c>
      <c r="H62" s="207" t="s">
        <v>94</v>
      </c>
      <c r="I62" s="206"/>
      <c r="J62" s="32" t="b">
        <v>0</v>
      </c>
      <c r="K62" s="207" t="s">
        <v>95</v>
      </c>
      <c r="L62" s="206"/>
      <c r="M62" s="32" t="b">
        <v>1</v>
      </c>
      <c r="N62" s="208" t="s">
        <v>85</v>
      </c>
      <c r="O62" s="206"/>
      <c r="P62" s="32" t="b">
        <v>1</v>
      </c>
    </row>
    <row r="63" spans="2:16" ht="20.100000000000001" customHeight="1" x14ac:dyDescent="0.25">
      <c r="B63" s="207" t="s">
        <v>96</v>
      </c>
      <c r="C63" s="206"/>
      <c r="D63" s="32" t="b">
        <v>1</v>
      </c>
      <c r="E63" s="205" t="s">
        <v>97</v>
      </c>
      <c r="F63" s="206"/>
      <c r="G63" s="32" t="b">
        <v>1</v>
      </c>
      <c r="H63" s="37"/>
      <c r="I63" s="38"/>
      <c r="J63" s="39"/>
      <c r="K63" s="207" t="s">
        <v>98</v>
      </c>
      <c r="L63" s="206"/>
      <c r="M63" s="32" t="b">
        <v>1</v>
      </c>
      <c r="N63" s="208" t="s">
        <v>166</v>
      </c>
      <c r="O63" s="206"/>
      <c r="P63" s="32" t="b">
        <v>1</v>
      </c>
    </row>
    <row r="64" spans="2:16" ht="20.100000000000001" customHeight="1" x14ac:dyDescent="0.25">
      <c r="B64" s="207" t="s">
        <v>99</v>
      </c>
      <c r="C64" s="206"/>
      <c r="D64" s="32" t="b">
        <v>0</v>
      </c>
      <c r="E64" s="205" t="s">
        <v>100</v>
      </c>
      <c r="F64" s="206"/>
      <c r="G64" s="32" t="b">
        <v>1</v>
      </c>
      <c r="H64" s="40"/>
      <c r="I64" s="41"/>
      <c r="J64" s="42"/>
      <c r="K64" s="215" t="s">
        <v>101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164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107</v>
      </c>
      <c r="C69" s="209"/>
      <c r="D69" s="50"/>
      <c r="E69" s="50"/>
      <c r="F69" s="211" t="s">
        <v>108</v>
      </c>
      <c r="G69" s="213" t="s">
        <v>109</v>
      </c>
      <c r="H69" s="50"/>
      <c r="I69" s="209" t="s">
        <v>110</v>
      </c>
      <c r="J69" s="20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-153.9</v>
      </c>
      <c r="D72" s="220">
        <v>-156.80000000000001</v>
      </c>
      <c r="E72" s="77" t="s">
        <v>120</v>
      </c>
      <c r="F72" s="91">
        <v>17.3</v>
      </c>
      <c r="G72" s="220">
        <v>15.7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-137.30000000000001</v>
      </c>
      <c r="D73" s="220">
        <v>-143.30000000000001</v>
      </c>
      <c r="E73" s="78" t="s">
        <v>124</v>
      </c>
      <c r="F73" s="92">
        <v>25.2</v>
      </c>
      <c r="G73" s="221">
        <v>31.1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-210.6</v>
      </c>
      <c r="D74" s="220">
        <v>-212.8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-112.2</v>
      </c>
      <c r="D75" s="220">
        <v>-118.3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22.9</v>
      </c>
      <c r="D76" s="220">
        <v>20.7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27.6</v>
      </c>
      <c r="D77" s="220">
        <v>24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18.899999999999999</v>
      </c>
      <c r="D78" s="220">
        <v>17.3</v>
      </c>
      <c r="E78" s="78" t="s">
        <v>149</v>
      </c>
      <c r="F78" s="93"/>
      <c r="G78" s="222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19.8</v>
      </c>
      <c r="D79" s="220">
        <v>18</v>
      </c>
      <c r="E79" s="77" t="s">
        <v>154</v>
      </c>
      <c r="F79" s="91">
        <v>20.2</v>
      </c>
      <c r="G79" s="220">
        <v>3.8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2.4199999999999999E-5</v>
      </c>
      <c r="D80" s="225">
        <v>2.2900000000000001E-5</v>
      </c>
      <c r="E80" s="78" t="s">
        <v>159</v>
      </c>
      <c r="F80" s="92">
        <v>15.4</v>
      </c>
      <c r="G80" s="221">
        <v>83.5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5" t="s">
        <v>163</v>
      </c>
      <c r="C84" s="155"/>
    </row>
    <row r="85" spans="2:16" ht="15" customHeight="1" x14ac:dyDescent="0.25">
      <c r="B85" s="156" t="s">
        <v>183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8" t="s">
        <v>187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2" t="s">
        <v>190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8" t="s">
        <v>194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42" t="s">
        <v>197</v>
      </c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 t="s">
        <v>195</v>
      </c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 t="s">
        <v>196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2024-09-07T04:12:00Z</dcterms:modified>
</cp:coreProperties>
</file>