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H18" i="1" s="1"/>
  <c r="H19" i="1" s="1"/>
  <c r="F18" i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<sst xmlns="http://schemas.openxmlformats.org/spreadsheetml/2006/main" count="213" uniqueCount="193">
  <si>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</si>
  <si>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</si>
  <si>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</si>
  <si>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</si>
  <si>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</si>
  <si>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</si>
  <si>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</si>
  <si>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</si>
  <si>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</si>
  <si>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</si>
  <si>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</si>
  <si>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</si>
  <si>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</si>
  <si>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</si>
  <si>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</si>
  <si>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</si>
  <si>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</si>
  <si>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</si>
  <si>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</si>
  <si>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</si>
  <si>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</si>
  <si>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</si>
  <si>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</si>
  <si>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</si>
  <si>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</si>
  <si>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</si>
  <si>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</si>
  <si>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</si>
  <si>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</si>
  <si>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</si>
  <si>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</si>
  <si>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</si>
  <si>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</si>
  <si>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</si>
  <si>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</si>
  <si>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</si>
  <si>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</si>
  <si>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</si>
  <si>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</si>
  <si>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</si>
  <si>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</si>
  <si>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</si>
  <si>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</si>
  <si>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</si>
  <si>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</si>
  <si>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</si>
  <si>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</si>
  <si>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</si>
  <si>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</si>
  <si>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</si>
  <si>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</si>
  <si>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</si>
  <si>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</si>
  <si>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</si>
  <si>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</si>
  <si>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</si>
  <si>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</si>
  <si>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</si>
  <si>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</si>
  <si>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</si>
  <si>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</si>
  <si>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</si>
  <si>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</si>
  <si>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</si>
  <si>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</si>
  <si>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</si>
  <si>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</si>
  <si>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</si>
  <si>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</si>
  <si>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</si>
  <si>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</si>
  <si>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</si>
  <si>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</si>
  <si>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</si>
  <si>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</si>
  <si>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</si>
  <si>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</si>
  <si>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</si>
  <si>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</si>
  <si>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</si>
  <si>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</si>
  <si>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</si>
  <si>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</si>
  <si>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</si>
  <si>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</si>
  <si>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</si>
  <si>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</si>
  <si>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</si>
  <si>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</si>
  <si>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</si>
  <si>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</si>
  <si>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</si>
  <si>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</si>
  <si>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</si>
  <si>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</si>
  <si>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</si>
  <si>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</si>
  <si>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</si>
  <si>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</si>
  <si>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</si>
  <si>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</si>
  <si>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</si>
  <si>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</si>
  <si>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</si>
  <si>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</si>
  <si>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</si>
  <si>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</si>
  <si>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</si>
  <si>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</si>
  <si>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</si>
  <si>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</si>
  <si>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</si>
  <si>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</si>
  <si>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</si>
  <si>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</si>
  <si>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</si>
  <si>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</si>
  <si>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</si>
  <si>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</si>
  <si>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</si>
  <si>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</si>
  <si>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</si>
  <si>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</si>
  <si>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</si>
  <si>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</si>
  <si>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</si>
  <si>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</si>
  <si>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</si>
  <si>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</si>
  <si>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</si>
  <si>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</si>
  <si>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</si>
  <si>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</si>
  <si>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</si>
  <si>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</si>
  <si>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</si>
  <si>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</si>
  <si>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</si>
  <si>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</si>
  <si>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</si>
  <si>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</si>
  <si>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</si>
  <si>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</si>
  <si>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</si>
  <si>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</si>
  <si>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</si>
  <si>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</si>
  <si>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</si>
  <si>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</si>
  <si>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</si>
  <si>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</si>
  <si>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</si>
  <si>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</si>
  <si>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</si>
  <si>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</si>
  <si>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</si>
  <si>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</si>
  <si>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</si>
  <si>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</si>
  <si>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</si>
  <si>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</si>
  <si>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</si>
  <si>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</si>
  <si>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</si>
  <si>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</si>
  <si>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</si>
  <si>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</si>
  <si>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</si>
  <si>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</si>
  <si>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</si>
  <si>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</si>
  <si>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</si>
  <si>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</si>
  <si>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</si>
  <si>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</si>
  <si>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</si>
  <si>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</si>
  <si>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</si>
  <si>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</si>
  <si>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</si>
  <si>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</si>
  <si>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</si>
  <si>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</si>
  <si>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</si>
  <si>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</si>
  <si>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</si>
  <si>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>BLG</t>
    <phoneticPr fontId="3" type="noConversion"/>
  </si>
  <si>
    <t>KSP</t>
    <phoneticPr fontId="3" type="noConversion"/>
  </si>
  <si>
    <t>1) 방풍막 분리</t>
    <phoneticPr fontId="3" type="noConversion"/>
  </si>
  <si>
    <t>2) 관측전, Focuser Control Home조정함</t>
    <phoneticPr fontId="3" type="noConversion"/>
  </si>
  <si>
    <t>M_039748-039749:M</t>
    <phoneticPr fontId="3" type="noConversion"/>
  </si>
  <si>
    <t>TMT</t>
    <phoneticPr fontId="3" type="noConversion"/>
  </si>
  <si>
    <t xml:space="preserve">  [21:20] 고습으로 중단후 대기,  [03:00]재개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</si>
</sst>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47" fillId="2" borderId="15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17" sqref="I1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3">
        <v>45532</v>
      </c>
      <c r="D3" s="154"/>
      <c r="E3" s="1"/>
      <c r="F3" s="1"/>
      <c r="G3" s="1"/>
      <c r="H3" s="1"/>
      <c r="I3" s="1"/>
      <c r="J3" s="1"/>
      <c r="K3" s="35" t="s">
        <v>2</v>
      </c>
      <c r="L3" s="155">
        <f>(P31-(P32+P33))/P31*100</f>
        <v>51.67464114832535</v>
      </c>
      <c r="M3" s="155"/>
      <c r="N3" s="35" t="s">
        <v>3</v>
      </c>
      <c r="O3" s="155">
        <f>(P31-P33)/P31*100</f>
        <v>100</v>
      </c>
      <c r="P3" s="155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0.72916666666666663</v>
      </c>
      <c r="D9" s="122">
        <v>2.14</v>
      </c>
      <c r="E9" s="122">
        <v>-3</v>
      </c>
      <c r="F9" s="122">
        <v>65</v>
      </c>
      <c r="G9" s="123" t="s">
        <v>185</v>
      </c>
      <c r="H9" s="124">
        <v>6.5</v>
      </c>
      <c r="I9" s="125">
        <v>32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8">
        <v>0.9375</v>
      </c>
      <c r="D10" s="124"/>
      <c r="E10" s="124">
        <v>-6</v>
      </c>
      <c r="F10" s="124">
        <v>83</v>
      </c>
      <c r="G10" s="125" t="s">
        <v>183</v>
      </c>
      <c r="H10" s="124">
        <v>2.2999999999999998</v>
      </c>
      <c r="I10" s="139"/>
      <c r="J10" s="126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40">
        <v>0.15277777777777776</v>
      </c>
      <c r="D11" s="141">
        <v>2.74</v>
      </c>
      <c r="E11" s="141">
        <v>-5.8</v>
      </c>
      <c r="F11" s="141">
        <v>64</v>
      </c>
      <c r="G11" s="125" t="s">
        <v>184</v>
      </c>
      <c r="H11" s="124">
        <v>6</v>
      </c>
      <c r="I11" s="142"/>
      <c r="J11" s="126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23.423611111111111</v>
      </c>
      <c r="D12" s="12">
        <f>AVERAGE(D9:D11)</f>
        <v>2.4400000000000004</v>
      </c>
      <c r="E12" s="12">
        <f>AVERAGE(E9:E11)</f>
        <v>-4.9333333333333336</v>
      </c>
      <c r="F12" s="13">
        <f>AVERAGE(F9:F11)</f>
        <v>70.666666666666671</v>
      </c>
      <c r="G12" s="14"/>
      <c r="H12" s="15">
        <f>AVERAGE(H9:H11)</f>
        <v>4.9333333333333336</v>
      </c>
      <c r="I12" s="16"/>
      <c r="J12" s="17">
        <f>AVERAGE(J9:J11)</f>
        <v>2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8" t="s">
        <v>176</v>
      </c>
      <c r="D16" s="119" t="s">
        <v>178</v>
      </c>
      <c r="E16" s="119" t="s">
        <v>186</v>
      </c>
      <c r="F16" s="119" t="s">
        <v>187</v>
      </c>
      <c r="G16" s="119" t="s">
        <v>191</v>
      </c>
      <c r="H16" s="119" t="s">
        <v>178</v>
      </c>
      <c r="I16" s="119"/>
      <c r="J16" s="106"/>
      <c r="K16" s="107"/>
      <c r="L16" s="105"/>
      <c r="M16" s="105"/>
      <c r="N16" s="105"/>
      <c r="O16" s="105"/>
      <c r="P16" s="119" t="s">
        <v>41</v>
      </c>
    </row>
    <row r="17" spans="2:16" ht="14.1" customHeight="1" x14ac:dyDescent="0.25">
      <c r="B17" s="24" t="s">
        <v>42</v>
      </c>
      <c r="C17" s="120">
        <v>0.64583333333333337</v>
      </c>
      <c r="D17" s="120">
        <v>0.64722222222222225</v>
      </c>
      <c r="E17" s="131">
        <v>0.71180555555555547</v>
      </c>
      <c r="F17" s="131">
        <v>0.125</v>
      </c>
      <c r="G17" s="131">
        <v>0.15347222222222223</v>
      </c>
      <c r="H17" s="131">
        <v>0.17222222222222225</v>
      </c>
      <c r="I17" s="107"/>
      <c r="J17" s="107"/>
      <c r="K17" s="107"/>
      <c r="L17" s="107"/>
      <c r="M17" s="107"/>
      <c r="N17" s="107"/>
      <c r="O17" s="107"/>
      <c r="P17" s="131">
        <v>0.17708333333333334</v>
      </c>
    </row>
    <row r="18" spans="2:16" ht="14.1" customHeight="1" x14ac:dyDescent="0.25">
      <c r="B18" s="24" t="s">
        <v>43</v>
      </c>
      <c r="C18" s="119">
        <v>39725</v>
      </c>
      <c r="D18" s="119">
        <f>C18+1</f>
        <v>39726</v>
      </c>
      <c r="E18" s="119">
        <f>D19+1</f>
        <v>39731</v>
      </c>
      <c r="F18" s="119">
        <f>E19+1</f>
        <v>39845</v>
      </c>
      <c r="G18" s="119">
        <f>F19+1</f>
        <v>39860</v>
      </c>
      <c r="H18" s="119">
        <f>G19+1</f>
        <v>39872</v>
      </c>
      <c r="I18" s="119"/>
      <c r="J18" s="105"/>
      <c r="K18" s="105"/>
      <c r="L18" s="105"/>
      <c r="M18" s="105"/>
      <c r="N18" s="105"/>
      <c r="O18" s="105"/>
      <c r="P18" s="119">
        <f>MAX(C18:O19)+1</f>
        <v>39877</v>
      </c>
    </row>
    <row r="19" spans="2:16" ht="14.1" customHeight="1" thickBot="1" x14ac:dyDescent="0.3">
      <c r="B19" s="9" t="s">
        <v>44</v>
      </c>
      <c r="C19" s="84"/>
      <c r="D19" s="119">
        <f>D18+4</f>
        <v>39730</v>
      </c>
      <c r="E19" s="119">
        <v>39844</v>
      </c>
      <c r="F19" s="119">
        <v>39859</v>
      </c>
      <c r="G19" s="119">
        <f>G18+11</f>
        <v>39871</v>
      </c>
      <c r="H19" s="119">
        <f>H18+4</f>
        <v>39876</v>
      </c>
      <c r="I19" s="119"/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114</v>
      </c>
      <c r="F20" s="90">
        <f t="shared" si="0"/>
        <v>15</v>
      </c>
      <c r="G20" s="90">
        <f t="shared" si="0"/>
        <v>12</v>
      </c>
      <c r="H20" s="90">
        <f t="shared" si="0"/>
        <v>5</v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4" t="s">
        <v>21</v>
      </c>
      <c r="D22" s="24" t="s">
        <v>23</v>
      </c>
      <c r="E22" s="24" t="s">
        <v>47</v>
      </c>
      <c r="F22" s="162" t="s">
        <v>48</v>
      </c>
      <c r="G22" s="162"/>
      <c r="H22" s="162"/>
      <c r="I22" s="162"/>
      <c r="J22" s="24" t="s">
        <v>21</v>
      </c>
      <c r="K22" s="24" t="s">
        <v>23</v>
      </c>
      <c r="L22" s="24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34"/>
      <c r="D23" s="134"/>
      <c r="E23" s="116" t="s">
        <v>181</v>
      </c>
      <c r="F23" s="160" t="s">
        <v>179</v>
      </c>
      <c r="G23" s="160"/>
      <c r="H23" s="160"/>
      <c r="I23" s="160"/>
      <c r="J23" s="130"/>
      <c r="K23" s="130"/>
      <c r="L23" s="117" t="s">
        <v>50</v>
      </c>
      <c r="M23" s="160" t="s">
        <v>179</v>
      </c>
      <c r="N23" s="160"/>
      <c r="O23" s="160"/>
      <c r="P23" s="160"/>
    </row>
    <row r="24" spans="2:16" ht="13.5" customHeight="1" x14ac:dyDescent="0.25">
      <c r="B24" s="161"/>
      <c r="C24" s="135"/>
      <c r="D24" s="135"/>
      <c r="E24" s="117" t="s">
        <v>177</v>
      </c>
      <c r="F24" s="160" t="s">
        <v>179</v>
      </c>
      <c r="G24" s="160"/>
      <c r="H24" s="160"/>
      <c r="I24" s="160"/>
      <c r="J24" s="130"/>
      <c r="K24" s="130"/>
      <c r="L24" s="117" t="s">
        <v>51</v>
      </c>
      <c r="M24" s="160" t="s">
        <v>179</v>
      </c>
      <c r="N24" s="160"/>
      <c r="O24" s="160"/>
      <c r="P24" s="160"/>
    </row>
    <row r="25" spans="2:16" ht="13.5" customHeight="1" x14ac:dyDescent="0.25">
      <c r="B25" s="161"/>
      <c r="C25" s="135"/>
      <c r="D25" s="135"/>
      <c r="E25" s="117" t="s">
        <v>51</v>
      </c>
      <c r="F25" s="160" t="s">
        <v>179</v>
      </c>
      <c r="G25" s="160"/>
      <c r="H25" s="160"/>
      <c r="I25" s="160"/>
      <c r="J25" s="130"/>
      <c r="K25" s="130"/>
      <c r="L25" s="117" t="s">
        <v>180</v>
      </c>
      <c r="M25" s="160" t="s">
        <v>179</v>
      </c>
      <c r="N25" s="160"/>
      <c r="O25" s="160"/>
      <c r="P25" s="160"/>
    </row>
    <row r="26" spans="2:16" ht="13.5" customHeight="1" x14ac:dyDescent="0.25">
      <c r="B26" s="161"/>
      <c r="C26" s="135"/>
      <c r="D26" s="135"/>
      <c r="E26" s="117" t="s">
        <v>50</v>
      </c>
      <c r="F26" s="160" t="s">
        <v>179</v>
      </c>
      <c r="G26" s="160"/>
      <c r="H26" s="160"/>
      <c r="I26" s="160"/>
      <c r="J26" s="130"/>
      <c r="K26" s="130"/>
      <c r="L26" s="117" t="s">
        <v>49</v>
      </c>
      <c r="M26" s="160" t="s">
        <v>179</v>
      </c>
      <c r="N26" s="160"/>
      <c r="O26" s="160"/>
      <c r="P26" s="16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52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0.21666666666666667</v>
      </c>
      <c r="D30" s="101">
        <v>0.13680555555555554</v>
      </c>
      <c r="E30" s="101">
        <v>6.25E-2</v>
      </c>
      <c r="F30" s="101"/>
      <c r="G30" s="101"/>
      <c r="H30" s="101"/>
      <c r="I30" s="101"/>
      <c r="J30" s="101"/>
      <c r="K30" s="127"/>
      <c r="L30" s="101"/>
      <c r="M30" s="101"/>
      <c r="N30" s="101"/>
      <c r="O30" s="101"/>
      <c r="P30" s="96">
        <f>SUM(C30:J30,L30:N30)</f>
        <v>0.41597222222222219</v>
      </c>
    </row>
    <row r="31" spans="2:16" ht="14.1" customHeight="1" x14ac:dyDescent="0.25">
      <c r="B31" s="25" t="s">
        <v>171</v>
      </c>
      <c r="C31" s="136">
        <v>0.21666666666666667</v>
      </c>
      <c r="D31" s="137">
        <v>0.13680555555555554</v>
      </c>
      <c r="E31" s="137">
        <v>6.25E-2</v>
      </c>
      <c r="F31" s="115"/>
      <c r="G31" s="115"/>
      <c r="H31" s="115"/>
      <c r="I31" s="115"/>
      <c r="J31" s="115"/>
      <c r="K31" s="218">
        <v>1.9444444444444445E-2</v>
      </c>
      <c r="L31" s="115"/>
      <c r="M31" s="115"/>
      <c r="N31" s="115"/>
      <c r="O31" s="118"/>
      <c r="P31" s="96">
        <f>SUM(C31:N31)</f>
        <v>0.43541666666666662</v>
      </c>
    </row>
    <row r="32" spans="2:16" ht="14.1" customHeight="1" x14ac:dyDescent="0.25">
      <c r="B32" s="25" t="s">
        <v>67</v>
      </c>
      <c r="C32" s="132">
        <v>3.9583333333333331E-2</v>
      </c>
      <c r="D32" s="133">
        <v>0.10833333333333334</v>
      </c>
      <c r="E32" s="133">
        <v>6.25E-2</v>
      </c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0.21041666666666667</v>
      </c>
    </row>
    <row r="33" spans="2:16" ht="14.1" customHeight="1" thickBot="1" x14ac:dyDescent="0.3">
      <c r="B33" s="25" t="s">
        <v>68</v>
      </c>
      <c r="C33" s="129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0.17708333333333334</v>
      </c>
      <c r="D34" s="85">
        <f t="shared" ref="D34:P34" si="1">D31-D32-D33</f>
        <v>2.8472222222222204E-2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1.9444444444444445E-2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0.22499999999999995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7" t="s">
        <v>69</v>
      </c>
      <c r="C36" s="163" t="s">
        <v>190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8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8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8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8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79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192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93"/>
      <c r="C52" s="194"/>
      <c r="D52" s="171"/>
      <c r="E52" s="171"/>
      <c r="F52" s="171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168</v>
      </c>
      <c r="C53" s="197"/>
      <c r="D53" s="95"/>
      <c r="E53" s="95"/>
      <c r="F53" s="102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167</v>
      </c>
      <c r="C54" s="199"/>
      <c r="D54" s="199"/>
      <c r="E54" s="199"/>
      <c r="F54" s="102">
        <v>328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71</v>
      </c>
      <c r="C56" s="18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1" t="s">
        <v>72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73</v>
      </c>
      <c r="O57" s="182"/>
      <c r="P57" s="185"/>
    </row>
    <row r="58" spans="2:16" ht="17.100000000000001" customHeight="1" x14ac:dyDescent="0.25">
      <c r="B58" s="186" t="s">
        <v>74</v>
      </c>
      <c r="C58" s="187"/>
      <c r="D58" s="188"/>
      <c r="E58" s="186" t="s">
        <v>75</v>
      </c>
      <c r="F58" s="187"/>
      <c r="G58" s="188"/>
      <c r="H58" s="187" t="s">
        <v>76</v>
      </c>
      <c r="I58" s="187"/>
      <c r="J58" s="187"/>
      <c r="K58" s="189" t="s">
        <v>77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78</v>
      </c>
      <c r="C59" s="207"/>
      <c r="D59" s="32" t="b">
        <v>1</v>
      </c>
      <c r="E59" s="206" t="s">
        <v>79</v>
      </c>
      <c r="F59" s="207"/>
      <c r="G59" s="32" t="b">
        <v>1</v>
      </c>
      <c r="H59" s="208" t="s">
        <v>80</v>
      </c>
      <c r="I59" s="207"/>
      <c r="J59" s="32" t="b">
        <v>1</v>
      </c>
      <c r="K59" s="208" t="s">
        <v>81</v>
      </c>
      <c r="L59" s="207"/>
      <c r="M59" s="32" t="b">
        <v>1</v>
      </c>
      <c r="N59" s="209" t="s">
        <v>82</v>
      </c>
      <c r="O59" s="207"/>
      <c r="P59" s="32" t="b">
        <v>1</v>
      </c>
    </row>
    <row r="60" spans="2:16" ht="20.100000000000001" customHeight="1" x14ac:dyDescent="0.25">
      <c r="B60" s="206" t="s">
        <v>83</v>
      </c>
      <c r="C60" s="207"/>
      <c r="D60" s="32" t="b">
        <v>1</v>
      </c>
      <c r="E60" s="206" t="s">
        <v>84</v>
      </c>
      <c r="F60" s="207"/>
      <c r="G60" s="32" t="b">
        <v>1</v>
      </c>
      <c r="H60" s="208" t="s">
        <v>85</v>
      </c>
      <c r="I60" s="207"/>
      <c r="J60" s="32" t="b">
        <v>1</v>
      </c>
      <c r="K60" s="208" t="s">
        <v>86</v>
      </c>
      <c r="L60" s="207"/>
      <c r="M60" s="32" t="b">
        <v>1</v>
      </c>
      <c r="N60" s="209" t="s">
        <v>87</v>
      </c>
      <c r="O60" s="207"/>
      <c r="P60" s="32" t="b">
        <v>1</v>
      </c>
    </row>
    <row r="61" spans="2:16" ht="20.100000000000001" customHeight="1" x14ac:dyDescent="0.25">
      <c r="B61" s="206" t="s">
        <v>88</v>
      </c>
      <c r="C61" s="207"/>
      <c r="D61" s="32" t="b">
        <v>1</v>
      </c>
      <c r="E61" s="206" t="s">
        <v>89</v>
      </c>
      <c r="F61" s="207"/>
      <c r="G61" s="32" t="b">
        <v>1</v>
      </c>
      <c r="H61" s="208" t="s">
        <v>90</v>
      </c>
      <c r="I61" s="207"/>
      <c r="J61" s="32" t="b">
        <v>1</v>
      </c>
      <c r="K61" s="208" t="s">
        <v>91</v>
      </c>
      <c r="L61" s="207"/>
      <c r="M61" s="32" t="b">
        <v>1</v>
      </c>
      <c r="N61" s="209" t="s">
        <v>92</v>
      </c>
      <c r="O61" s="207"/>
      <c r="P61" s="32" t="b">
        <v>1</v>
      </c>
    </row>
    <row r="62" spans="2:16" ht="20.100000000000001" customHeight="1" x14ac:dyDescent="0.25">
      <c r="B62" s="208" t="s">
        <v>90</v>
      </c>
      <c r="C62" s="207"/>
      <c r="D62" s="32" t="b">
        <v>1</v>
      </c>
      <c r="E62" s="206" t="s">
        <v>93</v>
      </c>
      <c r="F62" s="207"/>
      <c r="G62" s="32" t="b">
        <v>1</v>
      </c>
      <c r="H62" s="208" t="s">
        <v>94</v>
      </c>
      <c r="I62" s="207"/>
      <c r="J62" s="32" t="b">
        <v>0</v>
      </c>
      <c r="K62" s="208" t="s">
        <v>95</v>
      </c>
      <c r="L62" s="207"/>
      <c r="M62" s="32" t="b">
        <v>1</v>
      </c>
      <c r="N62" s="209" t="s">
        <v>85</v>
      </c>
      <c r="O62" s="207"/>
      <c r="P62" s="32" t="b">
        <v>1</v>
      </c>
    </row>
    <row r="63" spans="2:16" ht="20.100000000000001" customHeight="1" x14ac:dyDescent="0.25">
      <c r="B63" s="208" t="s">
        <v>96</v>
      </c>
      <c r="C63" s="207"/>
      <c r="D63" s="32" t="b">
        <v>1</v>
      </c>
      <c r="E63" s="206" t="s">
        <v>97</v>
      </c>
      <c r="F63" s="207"/>
      <c r="G63" s="32" t="b">
        <v>1</v>
      </c>
      <c r="H63" s="37"/>
      <c r="I63" s="38"/>
      <c r="J63" s="39"/>
      <c r="K63" s="208" t="s">
        <v>98</v>
      </c>
      <c r="L63" s="207"/>
      <c r="M63" s="32" t="b">
        <v>1</v>
      </c>
      <c r="N63" s="209" t="s">
        <v>166</v>
      </c>
      <c r="O63" s="207"/>
      <c r="P63" s="32" t="b">
        <v>1</v>
      </c>
    </row>
    <row r="64" spans="2:16" ht="20.100000000000001" customHeight="1" x14ac:dyDescent="0.25">
      <c r="B64" s="208" t="s">
        <v>99</v>
      </c>
      <c r="C64" s="207"/>
      <c r="D64" s="32" t="b">
        <v>0</v>
      </c>
      <c r="E64" s="206" t="s">
        <v>100</v>
      </c>
      <c r="F64" s="207"/>
      <c r="G64" s="32" t="b">
        <v>1</v>
      </c>
      <c r="H64" s="40"/>
      <c r="I64" s="41"/>
      <c r="J64" s="42"/>
      <c r="K64" s="216" t="s">
        <v>101</v>
      </c>
      <c r="L64" s="21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6" t="s">
        <v>164</v>
      </c>
      <c r="F65" s="20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0" t="s">
        <v>107</v>
      </c>
      <c r="C69" s="210"/>
      <c r="D69" s="50"/>
      <c r="E69" s="50"/>
      <c r="F69" s="212" t="s">
        <v>108</v>
      </c>
      <c r="G69" s="214" t="s">
        <v>109</v>
      </c>
      <c r="H69" s="50"/>
      <c r="I69" s="210" t="s">
        <v>110</v>
      </c>
      <c r="J69" s="210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1"/>
      <c r="C70" s="211"/>
      <c r="D70" s="54"/>
      <c r="E70" s="55"/>
      <c r="F70" s="213"/>
      <c r="G70" s="215"/>
      <c r="H70" s="56"/>
      <c r="I70" s="211"/>
      <c r="J70" s="211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-155.31399999999999</v>
      </c>
      <c r="D72" s="219">
        <v>-157.762</v>
      </c>
      <c r="E72" s="77" t="s">
        <v>120</v>
      </c>
      <c r="F72" s="91">
        <v>10</v>
      </c>
      <c r="G72" s="219">
        <v>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-140.48699999999999</v>
      </c>
      <c r="D73" s="219">
        <v>-144.94999999999999</v>
      </c>
      <c r="E73" s="78" t="s">
        <v>124</v>
      </c>
      <c r="F73" s="92">
        <v>35</v>
      </c>
      <c r="G73" s="220">
        <v>30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-211.768</v>
      </c>
      <c r="D74" s="219">
        <v>-212.846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-114.97199999999999</v>
      </c>
      <c r="D75" s="219">
        <v>-120.303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20.815999999999999</v>
      </c>
      <c r="D76" s="219">
        <v>19.556999999999999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24.640999999999998</v>
      </c>
      <c r="D77" s="219">
        <v>22.792999999999999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17.201000000000001</v>
      </c>
      <c r="D78" s="219">
        <v>16.21</v>
      </c>
      <c r="E78" s="78" t="s">
        <v>149</v>
      </c>
      <c r="F78" s="93"/>
      <c r="G78" s="221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18.036999999999999</v>
      </c>
      <c r="D79" s="219">
        <v>17.004000000000001</v>
      </c>
      <c r="E79" s="77" t="s">
        <v>154</v>
      </c>
      <c r="F79" s="91">
        <v>8</v>
      </c>
      <c r="G79" s="219">
        <v>0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2.26E-5</v>
      </c>
      <c r="D80" s="222">
        <v>2.27E-5</v>
      </c>
      <c r="E80" s="78" t="s">
        <v>159</v>
      </c>
      <c r="F80" s="92">
        <v>42</v>
      </c>
      <c r="G80" s="220">
        <v>40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6" t="s">
        <v>163</v>
      </c>
      <c r="C84" s="156"/>
    </row>
    <row r="85" spans="2:16" ht="15" customHeight="1" x14ac:dyDescent="0.25">
      <c r="B85" s="157" t="s">
        <v>188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43" t="s">
        <v>189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</row>
    <row r="89" spans="2:16" ht="15" customHeigh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5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2024-08-29T04:20:13Z</dcterms:modified>
</cp:coreProperties>
</file>