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  <c r="H18" i="1"/>
  <c r="G18" i="1"/>
  <c r="F18" i="1"/>
  <c r="D18" i="1" l="1"/>
  <c r="D19" i="1" s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<sst xmlns="http://schemas.openxmlformats.org/spreadsheetml/2006/main" count="219" uniqueCount="200">
  <si>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</si>
  <si>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</si>
  <si>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</si>
  <si>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</si>
  <si>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</si>
  <si>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</si>
  <si>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</si>
  <si>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</si>
  <si>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</si>
  <si>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</si>
  <si>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</si>
  <si>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</si>
  <si>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</si>
  <si>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</si>
  <si>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</si>
  <si>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</si>
  <si>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</si>
  <si>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</si>
  <si>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</si>
  <si>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</si>
  <si>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</si>
  <si>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</si>
  <si>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</si>
  <si>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</si>
  <si>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</si>
  <si>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</si>
  <si>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</si>
  <si>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</si>
  <si>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</si>
  <si>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</si>
  <si>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</si>
  <si>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</si>
  <si>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</si>
  <si>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</si>
  <si>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</si>
  <si>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</si>
  <si>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</si>
  <si>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</si>
  <si>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</si>
  <si>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</si>
  <si>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</si>
  <si>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</si>
  <si>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</si>
  <si>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</si>
  <si>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</si>
  <si>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</si>
  <si>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</si>
  <si>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</si>
  <si>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</si>
  <si>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</si>
  <si>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</si>
  <si>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</si>
  <si>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</si>
  <si>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</si>
  <si>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</si>
  <si>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</si>
  <si>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</si>
  <si>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</si>
  <si>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</si>
  <si>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</si>
  <si>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</si>
  <si>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</si>
  <si>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</si>
  <si>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</si>
  <si>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</si>
  <si>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</si>
  <si>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</si>
  <si>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</si>
  <si>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</si>
  <si>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</si>
  <si>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</si>
  <si>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</si>
  <si>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</si>
  <si>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</si>
  <si>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</si>
  <si>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</si>
  <si>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</si>
  <si>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</si>
  <si>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</si>
  <si>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</si>
  <si>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</si>
  <si>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</si>
  <si>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</si>
  <si>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</si>
  <si>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</si>
  <si>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</si>
  <si>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</si>
  <si>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</si>
  <si>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</si>
  <si>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</si>
  <si>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</si>
  <si>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</si>
  <si>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</si>
  <si>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</si>
  <si>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</si>
  <si>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</si>
  <si>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</si>
  <si>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</si>
  <si>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</si>
  <si>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</si>
  <si>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</si>
  <si>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</si>
  <si>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</si>
  <si>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</si>
  <si>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</si>
  <si>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</si>
  <si>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</si>
  <si>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</si>
  <si>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</si>
  <si>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</si>
  <si>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</si>
  <si>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</si>
  <si>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</si>
  <si>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</si>
  <si>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</si>
  <si>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</si>
  <si>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</si>
  <si>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</si>
  <si>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</si>
  <si>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</si>
  <si>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</si>
  <si>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</si>
  <si>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</si>
  <si>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</si>
  <si>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</si>
  <si>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</si>
  <si>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</si>
  <si>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</si>
  <si>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</si>
  <si>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</si>
  <si>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</si>
  <si>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</si>
  <si>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</si>
  <si>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</si>
  <si>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</si>
  <si>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</si>
  <si>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</si>
  <si>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</si>
  <si>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</si>
  <si>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</si>
  <si>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</si>
  <si>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</si>
  <si>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</si>
  <si>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</si>
  <si>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</si>
  <si>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</si>
  <si>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</si>
  <si>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</si>
  <si>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</si>
  <si>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</si>
  <si>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</si>
  <si>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</si>
  <si>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</si>
  <si>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</si>
  <si>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</si>
  <si>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</si>
  <si>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</si>
  <si>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</si>
  <si>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</si>
  <si>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</si>
  <si>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</si>
  <si>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</si>
  <si>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</si>
  <si>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</si>
  <si>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</si>
  <si>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</si>
  <si>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</si>
  <si>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</si>
  <si>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</si>
  <si>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</si>
  <si>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</si>
  <si>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</si>
  <si>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</si>
  <si>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</si>
  <si>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</si>
  <si>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</si>
  <si>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</si>
  <si>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</si>
  <si>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</si>
  <si>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</si>
  <si>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</si>
  <si>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</si>
  <si>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</si>
  <si>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</si>
  <si>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</si>
  <si>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</si>
  <si>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</si>
  <si>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</si>
  <si>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</si>
  <si>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M_038316:T</t>
    <phoneticPr fontId="3" type="noConversion"/>
  </si>
  <si>
    <t>T_038325</t>
    <phoneticPr fontId="3" type="noConversion"/>
  </si>
  <si>
    <t>M_038428-038429:N</t>
    <phoneticPr fontId="3" type="noConversion"/>
  </si>
  <si>
    <t>E</t>
    <phoneticPr fontId="3" type="noConversion"/>
  </si>
  <si>
    <t>M_038467-038468:N</t>
    <phoneticPr fontId="3" type="noConversion"/>
  </si>
  <si>
    <t>M_038474-038475:M</t>
    <phoneticPr fontId="3" type="noConversion"/>
  </si>
  <si>
    <t>M_038540-038541:M</t>
    <phoneticPr fontId="3" type="noConversion"/>
  </si>
  <si>
    <t>M_038590-038591:M</t>
    <phoneticPr fontId="3" type="noConversion"/>
  </si>
  <si>
    <t>E</t>
    <phoneticPr fontId="3" type="noConversion"/>
  </si>
  <si>
    <t>1) [17:45-18:08] 돔셔터와 망원경 싱크가 맞지 않아 EIB RA DEC 여러번 재실행후 복구</t>
    <phoneticPr fontId="3" type="noConversion"/>
  </si>
  <si>
    <t>1) 외부팬 컨테이너 나무판으로 교체됨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</si>
</sst>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82" sqref="E8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0">
        <v>45524</v>
      </c>
      <c r="D3" s="201"/>
      <c r="E3" s="1"/>
      <c r="F3" s="1"/>
      <c r="G3" s="1"/>
      <c r="H3" s="1"/>
      <c r="I3" s="1"/>
      <c r="J3" s="1"/>
      <c r="K3" s="35" t="s">
        <v>2</v>
      </c>
      <c r="L3" s="202">
        <f>(P31-(P32+P33))/P31*100</f>
        <v>96.577380952380949</v>
      </c>
      <c r="M3" s="202"/>
      <c r="N3" s="35" t="s">
        <v>3</v>
      </c>
      <c r="O3" s="202">
        <f>(P31-P33)/P31*100</f>
        <v>96.577380952380949</v>
      </c>
      <c r="P3" s="202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5">
        <v>0.72916666666666663</v>
      </c>
      <c r="D9" s="126">
        <v>1.8</v>
      </c>
      <c r="E9" s="126">
        <v>14.5</v>
      </c>
      <c r="F9" s="126">
        <v>22</v>
      </c>
      <c r="G9" s="127" t="s">
        <v>188</v>
      </c>
      <c r="H9" s="128">
        <v>7.6</v>
      </c>
      <c r="I9" s="129">
        <v>98</v>
      </c>
      <c r="J9" s="130">
        <f>IF(L9, 1, 0) + IF(M9, 2, 0) + IF(N9, 4, 0) + IF(O9, 8, 0) + IF(P9, 16, 0)</f>
        <v>2</v>
      </c>
      <c r="K9" s="7" t="b">
        <v>1</v>
      </c>
      <c r="L9" s="7" t="b">
        <v>0</v>
      </c>
      <c r="M9" s="7" t="b">
        <v>1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1">
        <v>0.9375</v>
      </c>
      <c r="D10" s="128">
        <v>2</v>
      </c>
      <c r="E10" s="128">
        <v>8.3000000000000007</v>
      </c>
      <c r="F10" s="128">
        <v>22</v>
      </c>
      <c r="G10" s="129" t="s">
        <v>192</v>
      </c>
      <c r="H10" s="128">
        <v>6.1</v>
      </c>
      <c r="I10" s="132"/>
      <c r="J10" s="130">
        <f>IF(L10, 1, 0) + IF(M10, 2, 0) + IF(N10, 4, 0) + IF(O10, 8, 0) + IF(P10, 16, 0)</f>
        <v>2</v>
      </c>
      <c r="K10" s="8" t="b">
        <v>1</v>
      </c>
      <c r="L10" s="8" t="b">
        <v>0</v>
      </c>
      <c r="M10" s="8" t="b">
        <v>1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4">
        <v>0.16666666666666666</v>
      </c>
      <c r="D11" s="135">
        <v>2.2000000000000002</v>
      </c>
      <c r="E11" s="135">
        <v>4.0999999999999996</v>
      </c>
      <c r="F11" s="135">
        <v>37</v>
      </c>
      <c r="G11" s="129" t="s">
        <v>197</v>
      </c>
      <c r="H11" s="128">
        <v>5.0999999999999996</v>
      </c>
      <c r="I11" s="136"/>
      <c r="J11" s="130">
        <f>IF(L11, 1, 0) + IF(M11, 2, 0) + IF(N11, 4, 0) + IF(O11, 8, 0) + IF(P11, 16, 0)</f>
        <v>2</v>
      </c>
      <c r="K11" s="82" t="b">
        <v>1</v>
      </c>
      <c r="L11" s="82" t="b">
        <v>0</v>
      </c>
      <c r="M11" s="82" t="b">
        <v>1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23.4375</v>
      </c>
      <c r="D12" s="12">
        <f>AVERAGE(D9:D11)</f>
        <v>2</v>
      </c>
      <c r="E12" s="12">
        <f>AVERAGE(E9:E11)</f>
        <v>8.9666666666666668</v>
      </c>
      <c r="F12" s="13">
        <f>AVERAGE(F9:F11)</f>
        <v>27</v>
      </c>
      <c r="G12" s="14"/>
      <c r="H12" s="15">
        <f>AVERAGE(H9:H11)</f>
        <v>6.2666666666666657</v>
      </c>
      <c r="I12" s="16"/>
      <c r="J12" s="17">
        <f>AVERAGE(J9:J11)</f>
        <v>2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43" t="s">
        <v>176</v>
      </c>
      <c r="D16" s="123" t="s">
        <v>178</v>
      </c>
      <c r="E16" s="123" t="s">
        <v>183</v>
      </c>
      <c r="F16" s="123" t="s">
        <v>184</v>
      </c>
      <c r="G16" s="123" t="s">
        <v>185</v>
      </c>
      <c r="H16" s="123" t="s">
        <v>187</v>
      </c>
      <c r="I16" s="123" t="s">
        <v>186</v>
      </c>
      <c r="J16" s="107"/>
      <c r="K16" s="108"/>
      <c r="L16" s="106"/>
      <c r="M16" s="106"/>
      <c r="N16" s="106"/>
      <c r="O16" s="106"/>
      <c r="P16" s="123" t="s">
        <v>41</v>
      </c>
    </row>
    <row r="17" spans="2:16" ht="14.1" customHeight="1" x14ac:dyDescent="0.25">
      <c r="B17" s="24" t="s">
        <v>42</v>
      </c>
      <c r="C17" s="124">
        <v>0.68611111111111101</v>
      </c>
      <c r="D17" s="124">
        <v>0.68819444444444444</v>
      </c>
      <c r="E17" s="124">
        <v>0.71388888888888891</v>
      </c>
      <c r="F17" s="124">
        <v>0.97499999999999998</v>
      </c>
      <c r="G17" s="124">
        <v>3.7499999999999999E-2</v>
      </c>
      <c r="H17" s="124">
        <v>0.15972222222222224</v>
      </c>
      <c r="I17" s="124">
        <v>0.18055555555555555</v>
      </c>
      <c r="J17" s="108"/>
      <c r="K17" s="108"/>
      <c r="L17" s="108"/>
      <c r="M17" s="108"/>
      <c r="N17" s="108"/>
      <c r="O17" s="108"/>
      <c r="P17" s="124">
        <v>0.18472222222222223</v>
      </c>
    </row>
    <row r="18" spans="2:16" ht="14.1" customHeight="1" x14ac:dyDescent="0.25">
      <c r="B18" s="24" t="s">
        <v>43</v>
      </c>
      <c r="C18" s="123">
        <v>38310</v>
      </c>
      <c r="D18" s="123">
        <f>C18+1</f>
        <v>38311</v>
      </c>
      <c r="E18" s="123">
        <f>D19+1</f>
        <v>38316</v>
      </c>
      <c r="F18" s="123">
        <f>E19+1</f>
        <v>38472</v>
      </c>
      <c r="G18" s="123">
        <f>F19+1</f>
        <v>38513</v>
      </c>
      <c r="H18" s="123">
        <f>G19+1</f>
        <v>38592</v>
      </c>
      <c r="I18" s="123">
        <f>H19+1</f>
        <v>38604</v>
      </c>
      <c r="J18" s="106"/>
      <c r="K18" s="106"/>
      <c r="L18" s="106"/>
      <c r="M18" s="106"/>
      <c r="N18" s="106"/>
      <c r="O18" s="106"/>
      <c r="P18" s="123">
        <f>MAX(C18:O19)+1</f>
        <v>38609</v>
      </c>
    </row>
    <row r="19" spans="2:16" ht="14.1" customHeight="1" thickBot="1" x14ac:dyDescent="0.3">
      <c r="B19" s="9" t="s">
        <v>44</v>
      </c>
      <c r="C19" s="84"/>
      <c r="D19" s="123">
        <f>D18+4</f>
        <v>38315</v>
      </c>
      <c r="E19" s="123">
        <v>38471</v>
      </c>
      <c r="F19" s="123">
        <v>38512</v>
      </c>
      <c r="G19" s="123">
        <v>38591</v>
      </c>
      <c r="H19" s="123">
        <v>38603</v>
      </c>
      <c r="I19" s="123">
        <f>I18+4</f>
        <v>38608</v>
      </c>
      <c r="J19" s="106"/>
      <c r="K19" s="109"/>
      <c r="L19" s="109"/>
      <c r="M19" s="109"/>
      <c r="N19" s="106"/>
      <c r="O19" s="106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156</v>
      </c>
      <c r="F20" s="90">
        <f t="shared" si="0"/>
        <v>41</v>
      </c>
      <c r="G20" s="90">
        <f t="shared" si="0"/>
        <v>79</v>
      </c>
      <c r="H20" s="90">
        <f t="shared" si="0"/>
        <v>12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9" t="s">
        <v>46</v>
      </c>
      <c r="C22" s="24" t="s">
        <v>21</v>
      </c>
      <c r="D22" s="24" t="s">
        <v>23</v>
      </c>
      <c r="E22" s="24" t="s">
        <v>47</v>
      </c>
      <c r="F22" s="210" t="s">
        <v>48</v>
      </c>
      <c r="G22" s="210"/>
      <c r="H22" s="210"/>
      <c r="I22" s="210"/>
      <c r="J22" s="24" t="s">
        <v>21</v>
      </c>
      <c r="K22" s="24" t="s">
        <v>23</v>
      </c>
      <c r="L22" s="24" t="s">
        <v>47</v>
      </c>
      <c r="M22" s="210" t="s">
        <v>48</v>
      </c>
      <c r="N22" s="210"/>
      <c r="O22" s="210"/>
      <c r="P22" s="210"/>
    </row>
    <row r="23" spans="2:16" ht="13.5" customHeight="1" x14ac:dyDescent="0.25">
      <c r="B23" s="209"/>
      <c r="C23" s="119"/>
      <c r="D23" s="119"/>
      <c r="E23" s="117" t="s">
        <v>181</v>
      </c>
      <c r="F23" s="208" t="s">
        <v>179</v>
      </c>
      <c r="G23" s="208"/>
      <c r="H23" s="208"/>
      <c r="I23" s="208"/>
      <c r="J23" s="121"/>
      <c r="K23" s="121"/>
      <c r="L23" s="118" t="s">
        <v>50</v>
      </c>
      <c r="M23" s="208" t="s">
        <v>179</v>
      </c>
      <c r="N23" s="208"/>
      <c r="O23" s="208"/>
      <c r="P23" s="208"/>
    </row>
    <row r="24" spans="2:16" ht="13.5" customHeight="1" x14ac:dyDescent="0.25">
      <c r="B24" s="209"/>
      <c r="C24" s="120"/>
      <c r="D24" s="120"/>
      <c r="E24" s="118" t="s">
        <v>177</v>
      </c>
      <c r="F24" s="208" t="s">
        <v>179</v>
      </c>
      <c r="G24" s="208"/>
      <c r="H24" s="208"/>
      <c r="I24" s="208"/>
      <c r="J24" s="121"/>
      <c r="K24" s="121"/>
      <c r="L24" s="118" t="s">
        <v>51</v>
      </c>
      <c r="M24" s="208" t="s">
        <v>179</v>
      </c>
      <c r="N24" s="208"/>
      <c r="O24" s="208"/>
      <c r="P24" s="208"/>
    </row>
    <row r="25" spans="2:16" ht="13.5" customHeight="1" x14ac:dyDescent="0.25">
      <c r="B25" s="209"/>
      <c r="C25" s="120"/>
      <c r="D25" s="120"/>
      <c r="E25" s="118" t="s">
        <v>51</v>
      </c>
      <c r="F25" s="208" t="s">
        <v>179</v>
      </c>
      <c r="G25" s="208"/>
      <c r="H25" s="208"/>
      <c r="I25" s="208"/>
      <c r="J25" s="121"/>
      <c r="K25" s="121"/>
      <c r="L25" s="118" t="s">
        <v>180</v>
      </c>
      <c r="M25" s="208" t="s">
        <v>179</v>
      </c>
      <c r="N25" s="208"/>
      <c r="O25" s="208"/>
      <c r="P25" s="208"/>
    </row>
    <row r="26" spans="2:16" ht="13.5" customHeight="1" x14ac:dyDescent="0.25">
      <c r="B26" s="209"/>
      <c r="C26" s="120"/>
      <c r="D26" s="120"/>
      <c r="E26" s="118" t="s">
        <v>50</v>
      </c>
      <c r="F26" s="208" t="s">
        <v>179</v>
      </c>
      <c r="G26" s="208"/>
      <c r="H26" s="208"/>
      <c r="I26" s="208"/>
      <c r="J26" s="121"/>
      <c r="K26" s="121"/>
      <c r="L26" s="118" t="s">
        <v>49</v>
      </c>
      <c r="M26" s="208" t="s">
        <v>179</v>
      </c>
      <c r="N26" s="208"/>
      <c r="O26" s="208"/>
      <c r="P26" s="20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9" t="s">
        <v>52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0.24097222222222223</v>
      </c>
      <c r="D30" s="101">
        <v>0.12152777777777778</v>
      </c>
      <c r="E30" s="101">
        <v>6.25E-2</v>
      </c>
      <c r="F30" s="101"/>
      <c r="G30" s="101"/>
      <c r="H30" s="101"/>
      <c r="I30" s="101"/>
      <c r="J30" s="101"/>
      <c r="K30" s="142"/>
      <c r="L30" s="101"/>
      <c r="M30" s="101"/>
      <c r="N30" s="101"/>
      <c r="O30" s="101"/>
      <c r="P30" s="96">
        <f>SUM(C30:J30,L30:N30)</f>
        <v>0.42499999999999999</v>
      </c>
    </row>
    <row r="31" spans="2:16" ht="14.1" customHeight="1" x14ac:dyDescent="0.25">
      <c r="B31" s="25" t="s">
        <v>171</v>
      </c>
      <c r="C31" s="133">
        <v>0.26111111111111113</v>
      </c>
      <c r="D31" s="105">
        <v>0.12222222222222223</v>
      </c>
      <c r="E31" s="105">
        <v>6.25E-2</v>
      </c>
      <c r="F31" s="116"/>
      <c r="G31" s="116"/>
      <c r="H31" s="116"/>
      <c r="I31" s="116"/>
      <c r="J31" s="116"/>
      <c r="K31" s="105">
        <v>2.0833333333333332E-2</v>
      </c>
      <c r="L31" s="116"/>
      <c r="M31" s="116"/>
      <c r="N31" s="116"/>
      <c r="O31" s="122"/>
      <c r="P31" s="96">
        <f>SUM(C31:N31)</f>
        <v>0.46666666666666667</v>
      </c>
    </row>
    <row r="32" spans="2:16" ht="14.1" customHeight="1" x14ac:dyDescent="0.25">
      <c r="B32" s="25" t="s">
        <v>67</v>
      </c>
      <c r="C32" s="141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114">
        <f>SUM(C32:N32)</f>
        <v>0</v>
      </c>
    </row>
    <row r="33" spans="2:16" ht="14.1" customHeight="1" thickBot="1" x14ac:dyDescent="0.3">
      <c r="B33" s="25" t="s">
        <v>68</v>
      </c>
      <c r="C33" s="220">
        <v>1.5972222222222224E-2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P33" s="115">
        <f>SUM(C33:N33)</f>
        <v>1.5972222222222224E-2</v>
      </c>
    </row>
    <row r="34" spans="2:16" ht="14.1" customHeight="1" x14ac:dyDescent="0.25">
      <c r="B34" s="72" t="s">
        <v>169</v>
      </c>
      <c r="C34" s="85">
        <f>C31-C32-C33</f>
        <v>0.24513888888888891</v>
      </c>
      <c r="D34" s="85">
        <f t="shared" ref="D34:P34" si="1">D31-D32-D33</f>
        <v>0.12222222222222223</v>
      </c>
      <c r="E34" s="85">
        <f t="shared" si="1"/>
        <v>6.25E-2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2.0833333333333332E-2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0.45069444444444445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6" t="s">
        <v>69</v>
      </c>
      <c r="C36" s="194" t="s">
        <v>189</v>
      </c>
      <c r="D36" s="194"/>
      <c r="E36" s="194" t="s">
        <v>190</v>
      </c>
      <c r="F36" s="194"/>
      <c r="G36" s="194" t="s">
        <v>191</v>
      </c>
      <c r="H36" s="194"/>
      <c r="I36" s="194" t="s">
        <v>193</v>
      </c>
      <c r="J36" s="194"/>
      <c r="K36" s="194" t="s">
        <v>194</v>
      </c>
      <c r="L36" s="194"/>
      <c r="M36" s="194" t="s">
        <v>195</v>
      </c>
      <c r="N36" s="194"/>
      <c r="O36" s="194" t="s">
        <v>196</v>
      </c>
      <c r="P36" s="194"/>
    </row>
    <row r="37" spans="2:16" ht="18" customHeight="1" x14ac:dyDescent="0.25">
      <c r="B37" s="197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</row>
    <row r="38" spans="2:16" ht="18" customHeight="1" x14ac:dyDescent="0.25">
      <c r="B38" s="197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</row>
    <row r="39" spans="2:16" ht="18" customHeight="1" x14ac:dyDescent="0.25">
      <c r="B39" s="197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</row>
    <row r="40" spans="2:16" ht="18" customHeight="1" x14ac:dyDescent="0.25">
      <c r="B40" s="197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4"/>
      <c r="J41" s="194"/>
      <c r="K41" s="194"/>
      <c r="L41" s="194"/>
      <c r="M41" s="194"/>
      <c r="N41" s="194"/>
      <c r="O41" s="194"/>
      <c r="P41" s="19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5" t="s">
        <v>70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</row>
    <row r="44" spans="2:16" ht="14.1" customHeight="1" x14ac:dyDescent="0.25">
      <c r="B44" s="188" t="s">
        <v>198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3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72"/>
      <c r="C52" s="173"/>
      <c r="D52" s="170"/>
      <c r="E52" s="170"/>
      <c r="F52" s="170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168</v>
      </c>
      <c r="C53" s="176"/>
      <c r="D53" s="95"/>
      <c r="E53" s="95"/>
      <c r="F53" s="102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167</v>
      </c>
      <c r="C54" s="178"/>
      <c r="D54" s="178"/>
      <c r="E54" s="178"/>
      <c r="F54" s="102">
        <v>1518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6" t="s">
        <v>71</v>
      </c>
      <c r="C56" s="15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7" t="s">
        <v>72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60" t="s">
        <v>73</v>
      </c>
      <c r="O57" s="158"/>
      <c r="P57" s="161"/>
    </row>
    <row r="58" spans="2:16" ht="17.100000000000001" customHeight="1" x14ac:dyDescent="0.25">
      <c r="B58" s="162" t="s">
        <v>74</v>
      </c>
      <c r="C58" s="163"/>
      <c r="D58" s="164"/>
      <c r="E58" s="162" t="s">
        <v>75</v>
      </c>
      <c r="F58" s="163"/>
      <c r="G58" s="164"/>
      <c r="H58" s="163" t="s">
        <v>76</v>
      </c>
      <c r="I58" s="163"/>
      <c r="J58" s="163"/>
      <c r="K58" s="165" t="s">
        <v>77</v>
      </c>
      <c r="L58" s="163"/>
      <c r="M58" s="166"/>
      <c r="N58" s="167"/>
      <c r="O58" s="163"/>
      <c r="P58" s="168"/>
    </row>
    <row r="59" spans="2:16" ht="20.100000000000001" customHeight="1" x14ac:dyDescent="0.25">
      <c r="B59" s="144" t="s">
        <v>78</v>
      </c>
      <c r="C59" s="145"/>
      <c r="D59" s="32" t="b">
        <v>1</v>
      </c>
      <c r="E59" s="144" t="s">
        <v>79</v>
      </c>
      <c r="F59" s="145"/>
      <c r="G59" s="32" t="b">
        <v>1</v>
      </c>
      <c r="H59" s="152" t="s">
        <v>80</v>
      </c>
      <c r="I59" s="145"/>
      <c r="J59" s="32" t="b">
        <v>1</v>
      </c>
      <c r="K59" s="152" t="s">
        <v>81</v>
      </c>
      <c r="L59" s="145"/>
      <c r="M59" s="32" t="b">
        <v>1</v>
      </c>
      <c r="N59" s="153" t="s">
        <v>82</v>
      </c>
      <c r="O59" s="145"/>
      <c r="P59" s="32" t="b">
        <v>1</v>
      </c>
    </row>
    <row r="60" spans="2:16" ht="20.100000000000001" customHeight="1" x14ac:dyDescent="0.25">
      <c r="B60" s="144" t="s">
        <v>83</v>
      </c>
      <c r="C60" s="145"/>
      <c r="D60" s="32" t="b">
        <v>1</v>
      </c>
      <c r="E60" s="144" t="s">
        <v>84</v>
      </c>
      <c r="F60" s="145"/>
      <c r="G60" s="32" t="b">
        <v>1</v>
      </c>
      <c r="H60" s="152" t="s">
        <v>85</v>
      </c>
      <c r="I60" s="145"/>
      <c r="J60" s="32" t="b">
        <v>1</v>
      </c>
      <c r="K60" s="152" t="s">
        <v>86</v>
      </c>
      <c r="L60" s="145"/>
      <c r="M60" s="32" t="b">
        <v>1</v>
      </c>
      <c r="N60" s="153" t="s">
        <v>87</v>
      </c>
      <c r="O60" s="145"/>
      <c r="P60" s="32" t="b">
        <v>1</v>
      </c>
    </row>
    <row r="61" spans="2:16" ht="20.100000000000001" customHeight="1" x14ac:dyDescent="0.25">
      <c r="B61" s="144" t="s">
        <v>88</v>
      </c>
      <c r="C61" s="145"/>
      <c r="D61" s="32" t="b">
        <v>1</v>
      </c>
      <c r="E61" s="144" t="s">
        <v>89</v>
      </c>
      <c r="F61" s="145"/>
      <c r="G61" s="32" t="b">
        <v>1</v>
      </c>
      <c r="H61" s="152" t="s">
        <v>90</v>
      </c>
      <c r="I61" s="145"/>
      <c r="J61" s="32" t="b">
        <v>1</v>
      </c>
      <c r="K61" s="152" t="s">
        <v>91</v>
      </c>
      <c r="L61" s="145"/>
      <c r="M61" s="32" t="b">
        <v>1</v>
      </c>
      <c r="N61" s="153" t="s">
        <v>92</v>
      </c>
      <c r="O61" s="145"/>
      <c r="P61" s="32" t="b">
        <v>1</v>
      </c>
    </row>
    <row r="62" spans="2:16" ht="20.100000000000001" customHeight="1" x14ac:dyDescent="0.25">
      <c r="B62" s="152" t="s">
        <v>90</v>
      </c>
      <c r="C62" s="145"/>
      <c r="D62" s="32" t="b">
        <v>1</v>
      </c>
      <c r="E62" s="144" t="s">
        <v>93</v>
      </c>
      <c r="F62" s="145"/>
      <c r="G62" s="32" t="b">
        <v>1</v>
      </c>
      <c r="H62" s="152" t="s">
        <v>94</v>
      </c>
      <c r="I62" s="145"/>
      <c r="J62" s="32" t="b">
        <v>0</v>
      </c>
      <c r="K62" s="152" t="s">
        <v>95</v>
      </c>
      <c r="L62" s="145"/>
      <c r="M62" s="32" t="b">
        <v>1</v>
      </c>
      <c r="N62" s="153" t="s">
        <v>85</v>
      </c>
      <c r="O62" s="145"/>
      <c r="P62" s="32" t="b">
        <v>1</v>
      </c>
    </row>
    <row r="63" spans="2:16" ht="20.100000000000001" customHeight="1" x14ac:dyDescent="0.25">
      <c r="B63" s="152" t="s">
        <v>96</v>
      </c>
      <c r="C63" s="145"/>
      <c r="D63" s="32" t="b">
        <v>1</v>
      </c>
      <c r="E63" s="144" t="s">
        <v>97</v>
      </c>
      <c r="F63" s="145"/>
      <c r="G63" s="32" t="b">
        <v>1</v>
      </c>
      <c r="H63" s="37"/>
      <c r="I63" s="38"/>
      <c r="J63" s="39"/>
      <c r="K63" s="152" t="s">
        <v>98</v>
      </c>
      <c r="L63" s="145"/>
      <c r="M63" s="32" t="b">
        <v>1</v>
      </c>
      <c r="N63" s="153" t="s">
        <v>166</v>
      </c>
      <c r="O63" s="145"/>
      <c r="P63" s="32" t="b">
        <v>1</v>
      </c>
    </row>
    <row r="64" spans="2:16" ht="20.100000000000001" customHeight="1" x14ac:dyDescent="0.25">
      <c r="B64" s="152" t="s">
        <v>99</v>
      </c>
      <c r="C64" s="145"/>
      <c r="D64" s="32" t="b">
        <v>0</v>
      </c>
      <c r="E64" s="144" t="s">
        <v>100</v>
      </c>
      <c r="F64" s="145"/>
      <c r="G64" s="32" t="b">
        <v>1</v>
      </c>
      <c r="H64" s="40"/>
      <c r="I64" s="41"/>
      <c r="J64" s="42"/>
      <c r="K64" s="154" t="s">
        <v>101</v>
      </c>
      <c r="L64" s="15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4" t="s">
        <v>164</v>
      </c>
      <c r="F65" s="14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6" t="s">
        <v>107</v>
      </c>
      <c r="C69" s="146"/>
      <c r="D69" s="50"/>
      <c r="E69" s="50"/>
      <c r="F69" s="148" t="s">
        <v>108</v>
      </c>
      <c r="G69" s="150" t="s">
        <v>109</v>
      </c>
      <c r="H69" s="50"/>
      <c r="I69" s="146" t="s">
        <v>110</v>
      </c>
      <c r="J69" s="14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7"/>
      <c r="C70" s="147"/>
      <c r="D70" s="54"/>
      <c r="E70" s="55"/>
      <c r="F70" s="149"/>
      <c r="G70" s="151"/>
      <c r="H70" s="56"/>
      <c r="I70" s="147"/>
      <c r="J70" s="14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-153.6</v>
      </c>
      <c r="D72" s="137">
        <v>-156</v>
      </c>
      <c r="E72" s="77" t="s">
        <v>120</v>
      </c>
      <c r="F72" s="91">
        <v>19.5</v>
      </c>
      <c r="G72" s="137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-136.9</v>
      </c>
      <c r="D73" s="137">
        <v>-142</v>
      </c>
      <c r="E73" s="78" t="s">
        <v>124</v>
      </c>
      <c r="F73" s="92">
        <v>16.8</v>
      </c>
      <c r="G73" s="138">
        <v>17.899999999999999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</v>
      </c>
      <c r="D74" s="137">
        <v>-212.1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-112.6</v>
      </c>
      <c r="D75" s="137">
        <v>-116.6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24.2</v>
      </c>
      <c r="D76" s="137">
        <v>20.7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28.9</v>
      </c>
      <c r="D77" s="137">
        <v>24.5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20.399999999999999</v>
      </c>
      <c r="D78" s="137">
        <v>17.100000000000001</v>
      </c>
      <c r="E78" s="78" t="s">
        <v>149</v>
      </c>
      <c r="F78" s="93"/>
      <c r="G78" s="13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21.3</v>
      </c>
      <c r="D79" s="137">
        <v>17.899999999999999</v>
      </c>
      <c r="E79" s="77" t="s">
        <v>154</v>
      </c>
      <c r="F79" s="91">
        <v>19.600000000000001</v>
      </c>
      <c r="G79" s="137">
        <v>5.9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2.4000000000000001E-5</v>
      </c>
      <c r="D80" s="140">
        <v>2.27E-5</v>
      </c>
      <c r="E80" s="78" t="s">
        <v>159</v>
      </c>
      <c r="F80" s="92">
        <v>16.399999999999999</v>
      </c>
      <c r="G80" s="138">
        <v>36.5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3" t="s">
        <v>163</v>
      </c>
      <c r="C84" s="203"/>
    </row>
    <row r="85" spans="2:16" ht="15" customHeight="1" x14ac:dyDescent="0.25">
      <c r="B85" s="204" t="s">
        <v>199</v>
      </c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2"/>
    </row>
    <row r="86" spans="2:16" ht="15" customHeight="1" x14ac:dyDescent="0.25"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217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9"/>
    </row>
    <row r="91" spans="2:16" ht="15" customHeight="1" x14ac:dyDescent="0.25">
      <c r="B91" s="217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9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2024-08-21T04:38:18Z</dcterms:modified>
</cp:coreProperties>
</file>