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l="1"/>
  <c r="D18" i="1" l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<sst xmlns="http://schemas.openxmlformats.org/spreadsheetml/2006/main" count="212" uniqueCount="195">
  <si>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</si>
  <si>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</si>
  <si>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</si>
  <si>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</si>
  <si>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</si>
  <si>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</si>
  <si>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</si>
  <si>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</si>
  <si>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</si>
  <si>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</si>
  <si>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</si>
  <si>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</si>
  <si>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</si>
  <si>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</si>
  <si>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</si>
  <si>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</si>
  <si>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</si>
  <si>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</si>
  <si>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</si>
  <si>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</si>
  <si>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</si>
  <si>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</si>
  <si>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</si>
  <si>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</si>
  <si>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</si>
  <si>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</si>
  <si>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</si>
  <si>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</si>
  <si>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</si>
  <si>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</si>
  <si>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</si>
  <si>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</si>
  <si>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</si>
  <si>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</si>
  <si>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</si>
  <si>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</si>
  <si>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</si>
  <si>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</si>
  <si>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</si>
  <si>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</si>
  <si>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</si>
  <si>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</si>
  <si>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</si>
  <si>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</si>
  <si>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</si>
  <si>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</si>
  <si>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</si>
  <si>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</si>
  <si>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</si>
  <si>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</si>
  <si>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</si>
  <si>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</si>
  <si>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</si>
  <si>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</si>
  <si>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</si>
  <si>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</si>
  <si>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</si>
  <si>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</si>
  <si>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</si>
  <si>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</si>
  <si>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</si>
  <si>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</si>
  <si>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</si>
  <si>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</si>
  <si>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</si>
  <si>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</si>
  <si>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</si>
  <si>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</si>
  <si>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</si>
  <si>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</si>
  <si>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</si>
  <si>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</si>
  <si>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</si>
  <si>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</si>
  <si>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</si>
  <si>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</si>
  <si>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</si>
  <si>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</si>
  <si>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</si>
  <si>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</si>
  <si>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</si>
  <si>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</si>
  <si>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</si>
  <si>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</si>
  <si>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</si>
  <si>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</si>
  <si>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</si>
  <si>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</si>
  <si>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</si>
  <si>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</si>
  <si>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</si>
  <si>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</si>
  <si>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</si>
  <si>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</si>
  <si>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</si>
  <si>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</si>
  <si>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</si>
  <si>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</si>
  <si>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</si>
  <si>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</si>
  <si>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</si>
  <si>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</si>
  <si>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</si>
  <si>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</si>
  <si>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</si>
  <si>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</si>
  <si>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</si>
  <si>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</si>
  <si>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</si>
  <si>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</si>
  <si>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</si>
  <si>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</si>
  <si>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</si>
  <si>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</si>
  <si>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</si>
  <si>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</si>
  <si>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</si>
  <si>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</si>
  <si>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</si>
  <si>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</si>
  <si>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</si>
  <si>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</si>
  <si>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</si>
  <si>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</si>
  <si>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</si>
  <si>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</si>
  <si>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</si>
  <si>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</si>
  <si>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</si>
  <si>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</si>
  <si>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</si>
  <si>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</si>
  <si>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</si>
  <si>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</si>
  <si>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</si>
  <si>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</si>
  <si>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</si>
  <si>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</si>
  <si>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</si>
  <si>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</si>
  <si>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</si>
  <si>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</si>
  <si>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</si>
  <si>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</si>
  <si>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</si>
  <si>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</si>
  <si>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</si>
  <si>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</si>
  <si>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</si>
  <si>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</si>
  <si>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</si>
  <si>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</si>
  <si>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</si>
  <si>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</si>
  <si>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</si>
  <si>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</si>
  <si>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</si>
  <si>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</si>
  <si>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</si>
  <si>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</si>
  <si>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</si>
  <si>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</si>
  <si>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</si>
  <si>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</si>
  <si>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</si>
  <si>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</si>
  <si>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</si>
  <si>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</si>
  <si>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</si>
  <si>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</si>
  <si>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</si>
  <si>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</si>
  <si>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</si>
  <si>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</si>
  <si>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</si>
  <si>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</si>
  <si>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</si>
  <si>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</si>
  <si>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</si>
  <si>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</si>
  <si>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</si>
  <si>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</si>
  <si>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</si>
  <si>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</si>
  <si>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ALL</t>
    <phoneticPr fontId="3" type="noConversion"/>
  </si>
  <si>
    <t>1) 방풍막 연결</t>
    <phoneticPr fontId="3" type="noConversion"/>
  </si>
  <si>
    <t>E</t>
    <phoneticPr fontId="3" type="noConversion"/>
  </si>
  <si>
    <t>20s/14k 40s/17k 55s/14k</t>
    <phoneticPr fontId="3" type="noConversion"/>
  </si>
  <si>
    <t>20s/12k 35s/19k 50s/15k</t>
    <phoneticPr fontId="3" type="noConversion"/>
  </si>
  <si>
    <t>C_035978-035981</t>
    <phoneticPr fontId="3" type="noConversion"/>
  </si>
  <si>
    <t>M_035992-035993:N</t>
    <phoneticPr fontId="3" type="noConversion"/>
  </si>
  <si>
    <t>C_035994-035999</t>
    <phoneticPr fontId="3" type="noConversion"/>
  </si>
  <si>
    <t>E</t>
    <phoneticPr fontId="3" type="noConversion"/>
  </si>
  <si>
    <t>E</t>
    <phoneticPr fontId="3" type="noConversion"/>
  </si>
  <si>
    <t>[20:03] 짙은구름과 고습으로 관측대기 [21:21]관측재개 [22:01] 짙은 구름으로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</si>
</sst>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20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5" borderId="17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7" sqref="D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0">
        <v>45515</v>
      </c>
      <c r="D3" s="151"/>
      <c r="E3" s="1"/>
      <c r="F3" s="1"/>
      <c r="G3" s="1"/>
      <c r="H3" s="1"/>
      <c r="I3" s="1"/>
      <c r="J3" s="1"/>
      <c r="K3" s="35" t="s">
        <v>2</v>
      </c>
      <c r="L3" s="152">
        <f>(P31-(P32+P33))/P31*100</f>
        <v>35.68</v>
      </c>
      <c r="M3" s="152"/>
      <c r="N3" s="35" t="s">
        <v>3</v>
      </c>
      <c r="O3" s="152">
        <f>(P31-P33)/P31*100</f>
        <v>100</v>
      </c>
      <c r="P3" s="152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2">
        <v>0.70833333333333337</v>
      </c>
      <c r="D9" s="113">
        <v>2.5</v>
      </c>
      <c r="E9" s="113">
        <v>2.2999999999999998</v>
      </c>
      <c r="F9" s="113">
        <v>84</v>
      </c>
      <c r="G9" s="90" t="s">
        <v>186</v>
      </c>
      <c r="H9" s="98">
        <v>4.2</v>
      </c>
      <c r="I9" s="122">
        <v>44</v>
      </c>
      <c r="J9" s="99">
        <f>IF(L9, 1, 0) + IF(M9, 2, 0) + IF(N9, 4, 0) + IF(O9, 8, 0) + IF(P9, 16, 0)</f>
        <v>7</v>
      </c>
      <c r="K9" s="7" t="b">
        <v>0</v>
      </c>
      <c r="L9" s="7" t="b">
        <v>1</v>
      </c>
      <c r="M9" s="7" t="b">
        <v>1</v>
      </c>
      <c r="N9" s="7" t="b">
        <v>1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20">
        <v>0.91666666666666663</v>
      </c>
      <c r="D10" s="98"/>
      <c r="E10" s="98">
        <v>-0.4</v>
      </c>
      <c r="F10" s="98">
        <v>85</v>
      </c>
      <c r="G10" s="135" t="s">
        <v>192</v>
      </c>
      <c r="H10" s="98">
        <v>1.7</v>
      </c>
      <c r="I10" s="121"/>
      <c r="J10" s="9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28">
        <v>0.125</v>
      </c>
      <c r="D11" s="129"/>
      <c r="E11" s="129">
        <v>-0.7</v>
      </c>
      <c r="F11" s="129">
        <v>88</v>
      </c>
      <c r="G11" s="135" t="s">
        <v>193</v>
      </c>
      <c r="H11" s="98">
        <v>2.1</v>
      </c>
      <c r="I11" s="130"/>
      <c r="J11" s="99">
        <f>IF(L11, 1, 0) + IF(M11, 2, 0) + IF(N11, 4, 0) + IF(O11, 8, 0) + IF(P11, 16, 0)</f>
        <v>13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23.416666666666668</v>
      </c>
      <c r="D12" s="12">
        <f>AVERAGE(D9:D11)</f>
        <v>2.5</v>
      </c>
      <c r="E12" s="12">
        <f>AVERAGE(E9:E11)</f>
        <v>0.39999999999999997</v>
      </c>
      <c r="F12" s="13">
        <f>AVERAGE(F9:F11)</f>
        <v>85.666666666666671</v>
      </c>
      <c r="G12" s="14"/>
      <c r="H12" s="15">
        <f>AVERAGE(H9:H11)</f>
        <v>2.6666666666666665</v>
      </c>
      <c r="I12" s="16"/>
      <c r="J12" s="17">
        <f>AVERAGE(J9:J11)</f>
        <v>11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9" t="s">
        <v>176</v>
      </c>
      <c r="D16" s="111" t="s">
        <v>178</v>
      </c>
      <c r="E16" s="111" t="s">
        <v>183</v>
      </c>
      <c r="F16" s="111" t="s">
        <v>184</v>
      </c>
      <c r="G16" s="215"/>
      <c r="H16" s="215"/>
      <c r="I16" s="215"/>
      <c r="J16" s="216"/>
      <c r="K16" s="217"/>
      <c r="L16" s="215"/>
      <c r="M16" s="215"/>
      <c r="N16" s="215"/>
      <c r="O16" s="215"/>
      <c r="P16" s="111" t="s">
        <v>41</v>
      </c>
    </row>
    <row r="17" spans="2:16" ht="14.1" customHeight="1" x14ac:dyDescent="0.25">
      <c r="B17" s="24" t="s">
        <v>42</v>
      </c>
      <c r="C17" s="110">
        <v>0.6777777777777777</v>
      </c>
      <c r="D17" s="110">
        <v>0.67986111111111114</v>
      </c>
      <c r="E17" s="110">
        <v>0.70833333333333337</v>
      </c>
      <c r="F17" s="110">
        <v>0.12916666666666668</v>
      </c>
      <c r="G17" s="217"/>
      <c r="H17" s="217"/>
      <c r="I17" s="217"/>
      <c r="J17" s="217"/>
      <c r="K17" s="217"/>
      <c r="L17" s="217"/>
      <c r="M17" s="217"/>
      <c r="N17" s="217"/>
      <c r="O17" s="217"/>
      <c r="P17" s="110">
        <v>0.13402777777777777</v>
      </c>
    </row>
    <row r="18" spans="2:16" ht="14.1" customHeight="1" x14ac:dyDescent="0.25">
      <c r="B18" s="24" t="s">
        <v>43</v>
      </c>
      <c r="C18" s="111">
        <v>35888</v>
      </c>
      <c r="D18" s="111">
        <f>C18+1</f>
        <v>35889</v>
      </c>
      <c r="E18" s="111">
        <f>D19+1</f>
        <v>35900</v>
      </c>
      <c r="F18" s="111">
        <f>E19+1</f>
        <v>36000</v>
      </c>
      <c r="G18" s="215"/>
      <c r="H18" s="215"/>
      <c r="I18" s="215"/>
      <c r="J18" s="215"/>
      <c r="K18" s="215"/>
      <c r="L18" s="215"/>
      <c r="M18" s="215"/>
      <c r="N18" s="215"/>
      <c r="O18" s="215"/>
      <c r="P18" s="111">
        <f>MAX(C18:O19)+1</f>
        <v>36005</v>
      </c>
    </row>
    <row r="19" spans="2:16" ht="14.1" customHeight="1" thickBot="1" x14ac:dyDescent="0.3">
      <c r="B19" s="9" t="s">
        <v>44</v>
      </c>
      <c r="C19" s="84"/>
      <c r="D19" s="111">
        <v>35899</v>
      </c>
      <c r="E19" s="111">
        <v>35999</v>
      </c>
      <c r="F19" s="111">
        <f>F18+4</f>
        <v>36004</v>
      </c>
      <c r="G19" s="215"/>
      <c r="H19" s="215"/>
      <c r="I19" s="215"/>
      <c r="J19" s="215"/>
      <c r="K19" s="218"/>
      <c r="L19" s="218"/>
      <c r="M19" s="218"/>
      <c r="N19" s="215"/>
      <c r="O19" s="215"/>
      <c r="P19" s="84"/>
    </row>
    <row r="20" spans="2:16" ht="14.1" customHeight="1" thickBot="1" x14ac:dyDescent="0.3">
      <c r="B20" s="21" t="s">
        <v>45</v>
      </c>
      <c r="C20" s="105"/>
      <c r="D20" s="106">
        <f>IF(ISNUMBER(D18),D19-D18+1,"")</f>
        <v>11</v>
      </c>
      <c r="E20" s="22">
        <f t="shared" ref="E20:O20" si="0">IF(ISNUMBER(E18),E19-E18+1,"")</f>
        <v>100</v>
      </c>
      <c r="F20" s="108">
        <f t="shared" si="0"/>
        <v>5</v>
      </c>
      <c r="G20" s="92" t="str">
        <f t="shared" si="0"/>
        <v/>
      </c>
      <c r="H20" s="22" t="str">
        <f t="shared" si="0"/>
        <v/>
      </c>
      <c r="I20" s="92" t="str">
        <f t="shared" si="0"/>
        <v/>
      </c>
      <c r="J20" s="9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8" t="s">
        <v>46</v>
      </c>
      <c r="C22" s="24" t="s">
        <v>21</v>
      </c>
      <c r="D22" s="24" t="s">
        <v>23</v>
      </c>
      <c r="E22" s="24" t="s">
        <v>47</v>
      </c>
      <c r="F22" s="159" t="s">
        <v>48</v>
      </c>
      <c r="G22" s="159"/>
      <c r="H22" s="159"/>
      <c r="I22" s="159"/>
      <c r="J22" s="24" t="s">
        <v>21</v>
      </c>
      <c r="K22" s="24" t="s">
        <v>23</v>
      </c>
      <c r="L22" s="24" t="s">
        <v>47</v>
      </c>
      <c r="M22" s="159" t="s">
        <v>48</v>
      </c>
      <c r="N22" s="159"/>
      <c r="O22" s="159"/>
      <c r="P22" s="159"/>
    </row>
    <row r="23" spans="2:16" ht="13.5" customHeight="1" x14ac:dyDescent="0.25">
      <c r="B23" s="158"/>
      <c r="C23" s="101">
        <v>35894</v>
      </c>
      <c r="D23" s="101">
        <v>35896</v>
      </c>
      <c r="E23" s="90" t="s">
        <v>181</v>
      </c>
      <c r="F23" s="157" t="s">
        <v>187</v>
      </c>
      <c r="G23" s="157"/>
      <c r="H23" s="157"/>
      <c r="I23" s="157"/>
      <c r="J23" s="91"/>
      <c r="K23" s="91"/>
      <c r="L23" s="114" t="s">
        <v>50</v>
      </c>
      <c r="M23" s="157" t="s">
        <v>179</v>
      </c>
      <c r="N23" s="157"/>
      <c r="O23" s="157"/>
      <c r="P23" s="157"/>
    </row>
    <row r="24" spans="2:16" ht="13.5" customHeight="1" x14ac:dyDescent="0.25">
      <c r="B24" s="158"/>
      <c r="C24" s="102"/>
      <c r="D24" s="102"/>
      <c r="E24" s="114" t="s">
        <v>177</v>
      </c>
      <c r="F24" s="157" t="s">
        <v>179</v>
      </c>
      <c r="G24" s="157"/>
      <c r="H24" s="157"/>
      <c r="I24" s="157"/>
      <c r="J24" s="91"/>
      <c r="K24" s="91"/>
      <c r="L24" s="114" t="s">
        <v>51</v>
      </c>
      <c r="M24" s="157" t="s">
        <v>179</v>
      </c>
      <c r="N24" s="157"/>
      <c r="O24" s="157"/>
      <c r="P24" s="157"/>
    </row>
    <row r="25" spans="2:16" ht="13.5" customHeight="1" x14ac:dyDescent="0.25">
      <c r="B25" s="158"/>
      <c r="C25" s="102">
        <v>35897</v>
      </c>
      <c r="D25" s="102">
        <v>35899</v>
      </c>
      <c r="E25" s="114" t="s">
        <v>51</v>
      </c>
      <c r="F25" s="157" t="s">
        <v>188</v>
      </c>
      <c r="G25" s="157"/>
      <c r="H25" s="157"/>
      <c r="I25" s="157"/>
      <c r="J25" s="91"/>
      <c r="K25" s="91"/>
      <c r="L25" s="114" t="s">
        <v>180</v>
      </c>
      <c r="M25" s="157" t="s">
        <v>179</v>
      </c>
      <c r="N25" s="157"/>
      <c r="O25" s="157"/>
      <c r="P25" s="157"/>
    </row>
    <row r="26" spans="2:16" ht="13.5" customHeight="1" x14ac:dyDescent="0.25">
      <c r="B26" s="158"/>
      <c r="C26" s="102"/>
      <c r="D26" s="102"/>
      <c r="E26" s="114" t="s">
        <v>50</v>
      </c>
      <c r="F26" s="157" t="s">
        <v>179</v>
      </c>
      <c r="G26" s="157"/>
      <c r="H26" s="157"/>
      <c r="I26" s="157"/>
      <c r="J26" s="91"/>
      <c r="K26" s="91"/>
      <c r="L26" s="114" t="s">
        <v>49</v>
      </c>
      <c r="M26" s="157" t="s">
        <v>179</v>
      </c>
      <c r="N26" s="157"/>
      <c r="O26" s="157"/>
      <c r="P26" s="15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9" t="s">
        <v>52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4">
        <v>0.26944444444444443</v>
      </c>
      <c r="D30" s="107"/>
      <c r="E30" s="107">
        <v>6.25E-2</v>
      </c>
      <c r="F30" s="116"/>
      <c r="G30" s="116"/>
      <c r="H30" s="116"/>
      <c r="I30" s="116"/>
      <c r="J30" s="116"/>
      <c r="K30" s="117"/>
      <c r="L30" s="116"/>
      <c r="M30" s="116"/>
      <c r="N30" s="136">
        <v>0.10208333333333335</v>
      </c>
      <c r="O30" s="116"/>
      <c r="P30" s="100">
        <f>SUM(C30:J30,L30:N30)</f>
        <v>0.43402777777777779</v>
      </c>
    </row>
    <row r="31" spans="2:16" ht="14.1" customHeight="1" x14ac:dyDescent="0.25">
      <c r="B31" s="25" t="s">
        <v>171</v>
      </c>
      <c r="C31" s="123">
        <v>0.26944444444444443</v>
      </c>
      <c r="D31" s="124">
        <v>0.10208333333333335</v>
      </c>
      <c r="E31" s="124">
        <v>6.25E-2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100">
        <f>SUM(C31:N31)</f>
        <v>0.43402777777777779</v>
      </c>
    </row>
    <row r="32" spans="2:16" ht="14.1" customHeight="1" x14ac:dyDescent="0.25">
      <c r="B32" s="25" t="s">
        <v>67</v>
      </c>
      <c r="C32" s="126">
        <v>0.11458333333333333</v>
      </c>
      <c r="D32" s="127">
        <v>0.10208333333333335</v>
      </c>
      <c r="E32" s="127">
        <v>6.25E-2</v>
      </c>
      <c r="F32" s="220"/>
      <c r="G32" s="220"/>
      <c r="H32" s="220"/>
      <c r="I32" s="220"/>
      <c r="J32" s="220"/>
      <c r="K32" s="127"/>
      <c r="L32" s="220"/>
      <c r="M32" s="220"/>
      <c r="N32" s="220"/>
      <c r="O32" s="221"/>
      <c r="P32" s="219">
        <f>SUM(C32:N32)</f>
        <v>0.27916666666666667</v>
      </c>
    </row>
    <row r="33" spans="2:16" ht="14.1" customHeight="1" thickBot="1" x14ac:dyDescent="0.3">
      <c r="B33" s="25" t="s">
        <v>68</v>
      </c>
      <c r="C33" s="222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4"/>
      <c r="P33" s="225">
        <f>SUM(C33:N33)</f>
        <v>0</v>
      </c>
    </row>
    <row r="34" spans="2:16" ht="14.1" customHeight="1" x14ac:dyDescent="0.25">
      <c r="B34" s="72" t="s">
        <v>169</v>
      </c>
      <c r="C34" s="85">
        <f>C31-C32-C33</f>
        <v>0.15486111111111112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18"/>
      <c r="P34" s="119">
        <f t="shared" si="1"/>
        <v>0.15486111111111112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4" t="s">
        <v>69</v>
      </c>
      <c r="C36" s="160" t="s">
        <v>189</v>
      </c>
      <c r="D36" s="160"/>
      <c r="E36" s="160" t="s">
        <v>190</v>
      </c>
      <c r="F36" s="160"/>
      <c r="G36" s="160" t="s">
        <v>191</v>
      </c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5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5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5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5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6"/>
      <c r="C41" s="173"/>
      <c r="D41" s="173"/>
      <c r="E41" s="173"/>
      <c r="F41" s="173"/>
      <c r="G41" s="173"/>
      <c r="H41" s="173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 t="s">
        <v>194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90"/>
      <c r="C52" s="191"/>
      <c r="D52" s="168"/>
      <c r="E52" s="168"/>
      <c r="F52" s="168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97"/>
      <c r="E53" s="97"/>
      <c r="F53" s="115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115">
        <v>548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2" t="b">
        <v>1</v>
      </c>
      <c r="E59" s="203" t="s">
        <v>79</v>
      </c>
      <c r="F59" s="204"/>
      <c r="G59" s="32" t="b">
        <v>1</v>
      </c>
      <c r="H59" s="205" t="s">
        <v>80</v>
      </c>
      <c r="I59" s="204"/>
      <c r="J59" s="32" t="b">
        <v>1</v>
      </c>
      <c r="K59" s="205" t="s">
        <v>81</v>
      </c>
      <c r="L59" s="204"/>
      <c r="M59" s="32" t="b">
        <v>1</v>
      </c>
      <c r="N59" s="206" t="s">
        <v>82</v>
      </c>
      <c r="O59" s="204"/>
      <c r="P59" s="32" t="b">
        <v>1</v>
      </c>
    </row>
    <row r="60" spans="2:16" ht="20.100000000000001" customHeight="1" x14ac:dyDescent="0.25">
      <c r="B60" s="203" t="s">
        <v>83</v>
      </c>
      <c r="C60" s="204"/>
      <c r="D60" s="32" t="b">
        <v>1</v>
      </c>
      <c r="E60" s="203" t="s">
        <v>84</v>
      </c>
      <c r="F60" s="204"/>
      <c r="G60" s="32" t="b">
        <v>1</v>
      </c>
      <c r="H60" s="205" t="s">
        <v>85</v>
      </c>
      <c r="I60" s="204"/>
      <c r="J60" s="32" t="b">
        <v>1</v>
      </c>
      <c r="K60" s="205" t="s">
        <v>86</v>
      </c>
      <c r="L60" s="204"/>
      <c r="M60" s="32" t="b">
        <v>1</v>
      </c>
      <c r="N60" s="206" t="s">
        <v>87</v>
      </c>
      <c r="O60" s="204"/>
      <c r="P60" s="32" t="b">
        <v>1</v>
      </c>
    </row>
    <row r="61" spans="2:16" ht="20.100000000000001" customHeight="1" x14ac:dyDescent="0.25">
      <c r="B61" s="203" t="s">
        <v>88</v>
      </c>
      <c r="C61" s="204"/>
      <c r="D61" s="32" t="b">
        <v>1</v>
      </c>
      <c r="E61" s="203" t="s">
        <v>89</v>
      </c>
      <c r="F61" s="204"/>
      <c r="G61" s="32" t="b">
        <v>1</v>
      </c>
      <c r="H61" s="205" t="s">
        <v>90</v>
      </c>
      <c r="I61" s="204"/>
      <c r="J61" s="32" t="b">
        <v>1</v>
      </c>
      <c r="K61" s="205" t="s">
        <v>91</v>
      </c>
      <c r="L61" s="204"/>
      <c r="M61" s="32" t="b">
        <v>1</v>
      </c>
      <c r="N61" s="206" t="s">
        <v>92</v>
      </c>
      <c r="O61" s="204"/>
      <c r="P61" s="32" t="b">
        <v>1</v>
      </c>
    </row>
    <row r="62" spans="2:16" ht="20.100000000000001" customHeight="1" x14ac:dyDescent="0.25">
      <c r="B62" s="205" t="s">
        <v>90</v>
      </c>
      <c r="C62" s="204"/>
      <c r="D62" s="32" t="b">
        <v>1</v>
      </c>
      <c r="E62" s="203" t="s">
        <v>93</v>
      </c>
      <c r="F62" s="204"/>
      <c r="G62" s="32" t="b">
        <v>1</v>
      </c>
      <c r="H62" s="205" t="s">
        <v>94</v>
      </c>
      <c r="I62" s="204"/>
      <c r="J62" s="32" t="b">
        <v>0</v>
      </c>
      <c r="K62" s="205" t="s">
        <v>95</v>
      </c>
      <c r="L62" s="204"/>
      <c r="M62" s="32" t="b">
        <v>1</v>
      </c>
      <c r="N62" s="206" t="s">
        <v>85</v>
      </c>
      <c r="O62" s="204"/>
      <c r="P62" s="32" t="b">
        <v>1</v>
      </c>
    </row>
    <row r="63" spans="2:16" ht="20.100000000000001" customHeight="1" x14ac:dyDescent="0.25">
      <c r="B63" s="205" t="s">
        <v>96</v>
      </c>
      <c r="C63" s="204"/>
      <c r="D63" s="32" t="b">
        <v>1</v>
      </c>
      <c r="E63" s="203" t="s">
        <v>97</v>
      </c>
      <c r="F63" s="204"/>
      <c r="G63" s="32" t="b">
        <v>1</v>
      </c>
      <c r="H63" s="37"/>
      <c r="I63" s="38"/>
      <c r="J63" s="39"/>
      <c r="K63" s="205" t="s">
        <v>98</v>
      </c>
      <c r="L63" s="204"/>
      <c r="M63" s="32" t="b">
        <v>1</v>
      </c>
      <c r="N63" s="206" t="s">
        <v>166</v>
      </c>
      <c r="O63" s="204"/>
      <c r="P63" s="32" t="b">
        <v>1</v>
      </c>
    </row>
    <row r="64" spans="2:16" ht="20.100000000000001" customHeight="1" x14ac:dyDescent="0.25">
      <c r="B64" s="205" t="s">
        <v>99</v>
      </c>
      <c r="C64" s="204"/>
      <c r="D64" s="32" t="b">
        <v>0</v>
      </c>
      <c r="E64" s="203" t="s">
        <v>100</v>
      </c>
      <c r="F64" s="204"/>
      <c r="G64" s="32" t="b">
        <v>1</v>
      </c>
      <c r="H64" s="40"/>
      <c r="I64" s="41"/>
      <c r="J64" s="42"/>
      <c r="K64" s="213" t="s">
        <v>101</v>
      </c>
      <c r="L64" s="21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3" t="s">
        <v>164</v>
      </c>
      <c r="F65" s="20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7" t="s">
        <v>107</v>
      </c>
      <c r="C69" s="207"/>
      <c r="D69" s="50"/>
      <c r="E69" s="50"/>
      <c r="F69" s="209" t="s">
        <v>108</v>
      </c>
      <c r="G69" s="211" t="s">
        <v>109</v>
      </c>
      <c r="H69" s="50"/>
      <c r="I69" s="207" t="s">
        <v>110</v>
      </c>
      <c r="J69" s="20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8"/>
      <c r="C70" s="208"/>
      <c r="D70" s="54"/>
      <c r="E70" s="55"/>
      <c r="F70" s="210"/>
      <c r="G70" s="212"/>
      <c r="H70" s="56"/>
      <c r="I70" s="208"/>
      <c r="J70" s="20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3">
        <v>-155.69999999999999</v>
      </c>
      <c r="D72" s="131">
        <v>-156.68</v>
      </c>
      <c r="E72" s="77" t="s">
        <v>120</v>
      </c>
      <c r="F72" s="93">
        <v>14.9</v>
      </c>
      <c r="G72" s="131">
        <v>15.7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3">
        <v>-141.26</v>
      </c>
      <c r="D73" s="131">
        <v>-142.97</v>
      </c>
      <c r="E73" s="78" t="s">
        <v>124</v>
      </c>
      <c r="F73" s="94">
        <v>41.3</v>
      </c>
      <c r="G73" s="132">
        <v>35.1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3">
        <v>-211.75</v>
      </c>
      <c r="D74" s="131">
        <v>-212.24</v>
      </c>
      <c r="E74" s="78" t="s">
        <v>129</v>
      </c>
      <c r="F74" s="103">
        <v>10</v>
      </c>
      <c r="G74" s="103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3">
        <v>-114.95</v>
      </c>
      <c r="D75" s="131">
        <v>-118.59</v>
      </c>
      <c r="E75" s="78" t="s">
        <v>134</v>
      </c>
      <c r="F75" s="103">
        <v>50</v>
      </c>
      <c r="G75" s="103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3">
        <v>20.71</v>
      </c>
      <c r="D76" s="131">
        <v>20.28</v>
      </c>
      <c r="E76" s="78" t="s">
        <v>139</v>
      </c>
      <c r="F76" s="103">
        <v>40</v>
      </c>
      <c r="G76" s="103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3">
        <v>24.63</v>
      </c>
      <c r="D77" s="131">
        <v>24.02</v>
      </c>
      <c r="E77" s="78" t="s">
        <v>144</v>
      </c>
      <c r="F77" s="103">
        <v>160</v>
      </c>
      <c r="G77" s="103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3">
        <v>17.28</v>
      </c>
      <c r="D78" s="131">
        <v>16.78</v>
      </c>
      <c r="E78" s="78" t="s">
        <v>149</v>
      </c>
      <c r="F78" s="95"/>
      <c r="G78" s="13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3">
        <v>18.07</v>
      </c>
      <c r="D79" s="131">
        <v>17.59</v>
      </c>
      <c r="E79" s="77" t="s">
        <v>154</v>
      </c>
      <c r="F79" s="93">
        <v>8.1</v>
      </c>
      <c r="G79" s="131">
        <v>3.4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6">
        <v>2.23E-5</v>
      </c>
      <c r="D80" s="134">
        <v>2.23E-5</v>
      </c>
      <c r="E80" s="78" t="s">
        <v>159</v>
      </c>
      <c r="F80" s="94">
        <v>64.599999999999994</v>
      </c>
      <c r="G80" s="132">
        <v>75.099999999999994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3" t="s">
        <v>163</v>
      </c>
      <c r="C84" s="153"/>
    </row>
    <row r="85" spans="2:16" ht="15" customHeight="1" x14ac:dyDescent="0.25">
      <c r="B85" s="154" t="s">
        <v>185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9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3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2024-08-12T03:17:48Z</dcterms:modified>
</cp:coreProperties>
</file>