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8" i="1" l="1"/>
  <c r="E19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<sst xmlns="http://schemas.openxmlformats.org/spreadsheetml/2006/main" count="208" uniqueCount="189">
  <si>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</si>
  <si>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</si>
  <si>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</si>
  <si>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</si>
  <si>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</si>
  <si>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</si>
  <si>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</si>
  <si>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</si>
  <si>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</si>
  <si>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</si>
  <si>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</si>
  <si>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</si>
  <si>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</si>
  <si>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</si>
  <si>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</si>
  <si>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</si>
  <si>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</si>
  <si>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</si>
  <si>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</si>
  <si>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</si>
  <si>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</si>
  <si>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</si>
  <si>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</si>
  <si>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</si>
  <si>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</si>
  <si>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</si>
  <si>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</si>
  <si>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</si>
  <si>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</si>
  <si>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</si>
  <si>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</si>
  <si>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</si>
  <si>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</si>
  <si>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</si>
  <si>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</si>
  <si>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</si>
  <si>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</si>
  <si>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</si>
  <si>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</si>
  <si>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</si>
  <si>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</si>
  <si>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</si>
  <si>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</si>
  <si>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</si>
  <si>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</si>
  <si>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</si>
  <si>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</si>
  <si>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</si>
  <si>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</si>
  <si>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</si>
  <si>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</si>
  <si>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</si>
  <si>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</si>
  <si>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</si>
  <si>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</si>
  <si>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</si>
  <si>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</si>
  <si>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</si>
  <si>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</si>
  <si>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</si>
  <si>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</si>
  <si>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</si>
  <si>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</si>
  <si>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</si>
  <si>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</si>
  <si>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</si>
  <si>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</si>
  <si>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</si>
  <si>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</si>
  <si>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</si>
  <si>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</si>
  <si>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</si>
  <si>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</si>
  <si>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</si>
  <si>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</si>
  <si>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</si>
  <si>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</si>
  <si>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</si>
  <si>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</si>
  <si>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</si>
  <si>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</si>
  <si>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</si>
  <si>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</si>
  <si>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</si>
  <si>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</si>
  <si>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</si>
  <si>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</si>
  <si>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</si>
  <si>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</si>
  <si>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</si>
  <si>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</si>
  <si>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</si>
  <si>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</si>
  <si>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</si>
  <si>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</si>
  <si>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</si>
  <si>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</si>
  <si>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</si>
  <si>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</si>
  <si>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</si>
  <si>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</si>
  <si>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</si>
  <si>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</si>
  <si>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</si>
  <si>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</si>
  <si>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</si>
  <si>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</si>
  <si>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</si>
  <si>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</si>
  <si>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</si>
  <si>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</si>
  <si>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</si>
  <si>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</si>
  <si>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</si>
  <si>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</si>
  <si>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</si>
  <si>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</si>
  <si>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</si>
  <si>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</si>
  <si>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</si>
  <si>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</si>
  <si>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</si>
  <si>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</si>
  <si>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</si>
  <si>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</si>
  <si>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</si>
  <si>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</si>
  <si>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</si>
  <si>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</si>
  <si>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</si>
  <si>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</si>
  <si>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</si>
  <si>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</si>
  <si>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</si>
  <si>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</si>
  <si>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</si>
  <si>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</si>
  <si>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</si>
  <si>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</si>
  <si>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</si>
  <si>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</si>
  <si>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</si>
  <si>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</si>
  <si>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</si>
  <si>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</si>
  <si>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</si>
  <si>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</si>
  <si>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</si>
  <si>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</si>
  <si>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</si>
  <si>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</si>
  <si>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</si>
  <si>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</si>
  <si>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</si>
  <si>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</si>
  <si>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</si>
  <si>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</si>
  <si>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</si>
  <si>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</si>
  <si>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</si>
  <si>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</si>
  <si>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</si>
  <si>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</si>
  <si>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</si>
  <si>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</si>
  <si>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</si>
  <si>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</si>
  <si>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</si>
  <si>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</si>
  <si>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</si>
  <si>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</si>
  <si>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</si>
  <si>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</si>
  <si>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</si>
  <si>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</si>
  <si>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</si>
  <si>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</si>
  <si>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</si>
  <si>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</si>
  <si>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</si>
  <si>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</si>
  <si>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1) 방풍막 분리</t>
    <phoneticPr fontId="3" type="noConversion"/>
  </si>
  <si>
    <t>N</t>
    <phoneticPr fontId="3" type="noConversion"/>
  </si>
  <si>
    <t>N</t>
    <phoneticPr fontId="3" type="noConversion"/>
  </si>
  <si>
    <t>B</t>
    <phoneticPr fontId="4" type="noConversion"/>
  </si>
  <si>
    <t>현대섭</t>
    <phoneticPr fontId="3" type="noConversion"/>
  </si>
  <si>
    <t>ALL</t>
    <phoneticPr fontId="3" type="noConversion"/>
  </si>
  <si>
    <t>초반부터 짙은 구름과 고습으로 대기후 종료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</si>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</sst>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48" fillId="0" borderId="53" xfId="0" applyNumberFormat="1" applyFont="1" applyFill="1" applyBorder="1" applyAlignment="1" applyProtection="1">
      <alignment horizontal="center" vertical="center"/>
    </xf>
    <xf numFmtId="177" fontId="48" fillId="13" borderId="4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5" sqref="D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2">
        <v>45513</v>
      </c>
      <c r="D3" s="143"/>
      <c r="E3" s="1"/>
      <c r="F3" s="1"/>
      <c r="G3" s="1"/>
      <c r="H3" s="1"/>
      <c r="I3" s="1"/>
      <c r="J3" s="1"/>
      <c r="K3" s="35" t="s">
        <v>2</v>
      </c>
      <c r="L3" s="144">
        <f>(P31-(P32+P33))/P31*100</f>
        <v>0</v>
      </c>
      <c r="M3" s="144"/>
      <c r="N3" s="35" t="s">
        <v>3</v>
      </c>
      <c r="O3" s="144">
        <f>(P31-P33)/P31*100</f>
        <v>100</v>
      </c>
      <c r="P3" s="144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6">
        <v>0.6875</v>
      </c>
      <c r="D9" s="117"/>
      <c r="E9" s="117">
        <v>1.7</v>
      </c>
      <c r="F9" s="117">
        <v>85</v>
      </c>
      <c r="G9" s="93" t="s">
        <v>182</v>
      </c>
      <c r="H9" s="101">
        <v>7.7</v>
      </c>
      <c r="I9" s="122">
        <v>26</v>
      </c>
      <c r="J9" s="102">
        <f>IF(L9, 1, 0) + IF(M9, 2, 0) + IF(N9, 4, 0) + IF(O9, 8, 0) + IF(P9, 16, 0)</f>
        <v>31</v>
      </c>
      <c r="K9" s="7" t="b">
        <v>0</v>
      </c>
      <c r="L9" s="7" t="b">
        <v>1</v>
      </c>
      <c r="M9" s="7" t="b">
        <v>1</v>
      </c>
      <c r="N9" s="7" t="b">
        <v>1</v>
      </c>
      <c r="O9" s="7" t="b">
        <v>1</v>
      </c>
      <c r="P9" s="7" t="b">
        <v>1</v>
      </c>
    </row>
    <row r="10" spans="2:16" s="79" customFormat="1" ht="14.25" customHeight="1" x14ac:dyDescent="0.25">
      <c r="B10" s="80" t="s">
        <v>22</v>
      </c>
      <c r="C10" s="127">
        <v>0.91666666666666663</v>
      </c>
      <c r="D10" s="101"/>
      <c r="E10" s="101">
        <v>1.3</v>
      </c>
      <c r="F10" s="101">
        <v>88</v>
      </c>
      <c r="G10" s="122" t="s">
        <v>183</v>
      </c>
      <c r="H10" s="101">
        <v>2.7</v>
      </c>
      <c r="I10" s="128"/>
      <c r="J10" s="102">
        <f>IF(L10, 1, 0) + IF(M10, 2, 0) + IF(N10, 4, 0) + IF(O10, 8, 0) + IF(P10, 16, 0)</f>
        <v>15</v>
      </c>
      <c r="K10" s="8" t="b">
        <v>0</v>
      </c>
      <c r="L10" s="8" t="b">
        <v>1</v>
      </c>
      <c r="M10" s="8" t="b">
        <v>1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7">
        <v>8.3333333333333329E-2</v>
      </c>
      <c r="D11" s="218"/>
      <c r="E11" s="218">
        <v>1.2</v>
      </c>
      <c r="F11" s="218">
        <v>90</v>
      </c>
      <c r="G11" s="126" t="s">
        <v>188</v>
      </c>
      <c r="H11" s="101">
        <v>1.5</v>
      </c>
      <c r="I11" s="219"/>
      <c r="J11" s="102">
        <f>IF(L11, 1, 0) + IF(M11, 2, 0) + IF(N11, 4, 0) + IF(O11, 8, 0) + IF(P11, 16, 0)</f>
        <v>15</v>
      </c>
      <c r="K11" s="82" t="b">
        <v>0</v>
      </c>
      <c r="L11" s="82" t="b">
        <v>1</v>
      </c>
      <c r="M11" s="82" t="b">
        <v>1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23.395833333333332</v>
      </c>
      <c r="D12" s="12" t="e">
        <f>AVERAGE(D9:D11)</f>
        <v>#DIV/0!</v>
      </c>
      <c r="E12" s="12">
        <f>AVERAGE(E9:E11)</f>
        <v>1.4000000000000001</v>
      </c>
      <c r="F12" s="13">
        <f>AVERAGE(F9:F11)</f>
        <v>87.666666666666671</v>
      </c>
      <c r="G12" s="14"/>
      <c r="H12" s="15">
        <f>AVERAGE(H9:H11)</f>
        <v>3.9666666666666668</v>
      </c>
      <c r="I12" s="16"/>
      <c r="J12" s="17">
        <f>AVERAGE(J9:J11)</f>
        <v>20.333333333333332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15" t="s">
        <v>178</v>
      </c>
      <c r="E16" s="115" t="s">
        <v>186</v>
      </c>
      <c r="F16" s="84"/>
      <c r="G16" s="84"/>
      <c r="H16" s="84"/>
      <c r="I16" s="84"/>
      <c r="J16" s="111"/>
      <c r="K16" s="85"/>
      <c r="L16" s="84"/>
      <c r="M16" s="84"/>
      <c r="N16" s="84"/>
      <c r="O16" s="84"/>
      <c r="P16" s="115" t="s">
        <v>41</v>
      </c>
    </row>
    <row r="17" spans="2:16" ht="14.1" customHeight="1" x14ac:dyDescent="0.25">
      <c r="B17" s="24" t="s">
        <v>42</v>
      </c>
      <c r="C17" s="114">
        <v>0.68333333333333324</v>
      </c>
      <c r="D17" s="114">
        <v>0.68472222222222223</v>
      </c>
      <c r="E17" s="114">
        <v>8.3333333333333329E-2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114">
        <v>8.7500000000000008E-2</v>
      </c>
    </row>
    <row r="18" spans="2:16" ht="14.1" customHeight="1" x14ac:dyDescent="0.25">
      <c r="B18" s="24" t="s">
        <v>43</v>
      </c>
      <c r="C18" s="115">
        <v>35763</v>
      </c>
      <c r="D18" s="115">
        <f>C18+1</f>
        <v>35764</v>
      </c>
      <c r="E18" s="115">
        <f>D19+1</f>
        <v>35769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115">
        <f>MAX(C18:O19)+1</f>
        <v>35774</v>
      </c>
    </row>
    <row r="19" spans="2:16" ht="14.1" customHeight="1" thickBot="1" x14ac:dyDescent="0.3">
      <c r="B19" s="9" t="s">
        <v>44</v>
      </c>
      <c r="C19" s="86"/>
      <c r="D19" s="115">
        <f>D18+4</f>
        <v>35768</v>
      </c>
      <c r="E19" s="115">
        <f>E18+4</f>
        <v>35773</v>
      </c>
      <c r="F19" s="84"/>
      <c r="G19" s="84"/>
      <c r="H19" s="84"/>
      <c r="I19" s="84"/>
      <c r="J19" s="84"/>
      <c r="K19" s="87"/>
      <c r="L19" s="87"/>
      <c r="M19" s="87"/>
      <c r="N19" s="84"/>
      <c r="O19" s="84"/>
      <c r="P19" s="86"/>
    </row>
    <row r="20" spans="2:16" ht="14.1" customHeight="1" thickBot="1" x14ac:dyDescent="0.3">
      <c r="B20" s="21" t="s">
        <v>45</v>
      </c>
      <c r="C20" s="108"/>
      <c r="D20" s="109">
        <f>IF(ISNUMBER(D18),D19-D18+1,"")</f>
        <v>5</v>
      </c>
      <c r="E20" s="22">
        <f t="shared" ref="E20:O20" si="0">IF(ISNUMBER(E18),E19-E18+1,"")</f>
        <v>5</v>
      </c>
      <c r="F20" s="112" t="str">
        <f t="shared" si="0"/>
        <v/>
      </c>
      <c r="G20" s="95" t="str">
        <f t="shared" si="0"/>
        <v/>
      </c>
      <c r="H20" s="22" t="str">
        <f t="shared" si="0"/>
        <v/>
      </c>
      <c r="I20" s="95" t="str">
        <f t="shared" si="0"/>
        <v/>
      </c>
      <c r="J20" s="95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4" t="s">
        <v>21</v>
      </c>
      <c r="D22" s="24" t="s">
        <v>23</v>
      </c>
      <c r="E22" s="24" t="s">
        <v>47</v>
      </c>
      <c r="F22" s="151" t="s">
        <v>48</v>
      </c>
      <c r="G22" s="151"/>
      <c r="H22" s="151"/>
      <c r="I22" s="151"/>
      <c r="J22" s="24" t="s">
        <v>21</v>
      </c>
      <c r="K22" s="24" t="s">
        <v>23</v>
      </c>
      <c r="L22" s="24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104"/>
      <c r="D23" s="104"/>
      <c r="E23" s="93" t="s">
        <v>184</v>
      </c>
      <c r="F23" s="149" t="s">
        <v>179</v>
      </c>
      <c r="G23" s="149"/>
      <c r="H23" s="149"/>
      <c r="I23" s="149"/>
      <c r="J23" s="94"/>
      <c r="K23" s="94"/>
      <c r="L23" s="118" t="s">
        <v>50</v>
      </c>
      <c r="M23" s="149" t="s">
        <v>179</v>
      </c>
      <c r="N23" s="149"/>
      <c r="O23" s="149"/>
      <c r="P23" s="149"/>
    </row>
    <row r="24" spans="2:16" ht="13.5" customHeight="1" x14ac:dyDescent="0.25">
      <c r="B24" s="150"/>
      <c r="C24" s="105"/>
      <c r="D24" s="105"/>
      <c r="E24" s="118" t="s">
        <v>177</v>
      </c>
      <c r="F24" s="149" t="s">
        <v>179</v>
      </c>
      <c r="G24" s="149"/>
      <c r="H24" s="149"/>
      <c r="I24" s="149"/>
      <c r="J24" s="94"/>
      <c r="K24" s="94"/>
      <c r="L24" s="118" t="s">
        <v>51</v>
      </c>
      <c r="M24" s="149" t="s">
        <v>179</v>
      </c>
      <c r="N24" s="149"/>
      <c r="O24" s="149"/>
      <c r="P24" s="149"/>
    </row>
    <row r="25" spans="2:16" ht="13.5" customHeight="1" x14ac:dyDescent="0.25">
      <c r="B25" s="150"/>
      <c r="C25" s="105"/>
      <c r="D25" s="105"/>
      <c r="E25" s="118" t="s">
        <v>51</v>
      </c>
      <c r="F25" s="149" t="s">
        <v>179</v>
      </c>
      <c r="G25" s="149"/>
      <c r="H25" s="149"/>
      <c r="I25" s="149"/>
      <c r="J25" s="94"/>
      <c r="K25" s="94"/>
      <c r="L25" s="118" t="s">
        <v>180</v>
      </c>
      <c r="M25" s="149" t="s">
        <v>179</v>
      </c>
      <c r="N25" s="149"/>
      <c r="O25" s="149"/>
      <c r="P25" s="149"/>
    </row>
    <row r="26" spans="2:16" ht="13.5" customHeight="1" x14ac:dyDescent="0.25">
      <c r="B26" s="150"/>
      <c r="C26" s="105"/>
      <c r="D26" s="105"/>
      <c r="E26" s="118" t="s">
        <v>50</v>
      </c>
      <c r="F26" s="149" t="s">
        <v>179</v>
      </c>
      <c r="G26" s="149"/>
      <c r="H26" s="149"/>
      <c r="I26" s="149"/>
      <c r="J26" s="94"/>
      <c r="K26" s="94"/>
      <c r="L26" s="118" t="s">
        <v>49</v>
      </c>
      <c r="M26" s="149" t="s">
        <v>179</v>
      </c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52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7">
        <v>0.27638888888888885</v>
      </c>
      <c r="D30" s="110">
        <v>9.7222222222222224E-2</v>
      </c>
      <c r="E30" s="110">
        <v>6.25E-2</v>
      </c>
      <c r="F30" s="120"/>
      <c r="G30" s="120"/>
      <c r="H30" s="120"/>
      <c r="I30" s="120"/>
      <c r="J30" s="120"/>
      <c r="K30" s="121"/>
      <c r="L30" s="120"/>
      <c r="M30" s="120"/>
      <c r="N30" s="120"/>
      <c r="O30" s="120"/>
      <c r="P30" s="103">
        <f>SUM(C30:J30,L30:N30)</f>
        <v>0.43611111111111106</v>
      </c>
    </row>
    <row r="31" spans="2:16" ht="14.1" customHeight="1" x14ac:dyDescent="0.25">
      <c r="B31" s="25" t="s">
        <v>171</v>
      </c>
      <c r="C31" s="207">
        <v>0.27986111111111112</v>
      </c>
      <c r="D31" s="208">
        <v>9.5138888888888884E-2</v>
      </c>
      <c r="E31" s="208">
        <v>6.25E-2</v>
      </c>
      <c r="F31" s="208"/>
      <c r="G31" s="208"/>
      <c r="H31" s="208"/>
      <c r="I31" s="208"/>
      <c r="J31" s="208"/>
      <c r="K31" s="208"/>
      <c r="L31" s="208"/>
      <c r="M31" s="208"/>
      <c r="N31" s="208"/>
      <c r="O31" s="209"/>
      <c r="P31" s="103">
        <f>SUM(C31:N31)</f>
        <v>0.4375</v>
      </c>
    </row>
    <row r="32" spans="2:16" ht="14.1" customHeight="1" x14ac:dyDescent="0.25">
      <c r="B32" s="25" t="s">
        <v>67</v>
      </c>
      <c r="C32" s="210">
        <v>0.27986111111111112</v>
      </c>
      <c r="D32" s="211">
        <v>9.5138888888888884E-2</v>
      </c>
      <c r="E32" s="211">
        <v>6.25E-2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2"/>
      <c r="P32" s="103">
        <f>SUM(C32:N32)</f>
        <v>0.4375</v>
      </c>
    </row>
    <row r="33" spans="2:16" ht="14.1" customHeight="1" thickBot="1" x14ac:dyDescent="0.3">
      <c r="B33" s="25" t="s">
        <v>68</v>
      </c>
      <c r="C33" s="213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5"/>
      <c r="P33" s="216">
        <f>SUM(C33:N33)</f>
        <v>0</v>
      </c>
    </row>
    <row r="34" spans="2:16" ht="14.1" customHeight="1" x14ac:dyDescent="0.25">
      <c r="B34" s="72" t="s">
        <v>169</v>
      </c>
      <c r="C34" s="88">
        <f>C31-C32-C33</f>
        <v>0</v>
      </c>
      <c r="D34" s="88">
        <f t="shared" ref="D34:P34" si="1">D31-D32-D33</f>
        <v>0</v>
      </c>
      <c r="E34" s="88">
        <f t="shared" si="1"/>
        <v>0</v>
      </c>
      <c r="F34" s="88">
        <f t="shared" si="1"/>
        <v>0</v>
      </c>
      <c r="G34" s="88">
        <f t="shared" si="1"/>
        <v>0</v>
      </c>
      <c r="H34" s="88">
        <f t="shared" si="1"/>
        <v>0</v>
      </c>
      <c r="I34" s="88">
        <f t="shared" si="1"/>
        <v>0</v>
      </c>
      <c r="J34" s="88">
        <f t="shared" si="1"/>
        <v>0</v>
      </c>
      <c r="K34" s="88">
        <f t="shared" si="1"/>
        <v>0</v>
      </c>
      <c r="L34" s="88">
        <f t="shared" si="1"/>
        <v>0</v>
      </c>
      <c r="M34" s="88">
        <f t="shared" si="1"/>
        <v>0</v>
      </c>
      <c r="N34" s="88">
        <f t="shared" si="1"/>
        <v>0</v>
      </c>
      <c r="O34" s="124"/>
      <c r="P34" s="125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6" t="s">
        <v>69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67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7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7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7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8"/>
      <c r="C41" s="165"/>
      <c r="D41" s="165"/>
      <c r="E41" s="165"/>
      <c r="F41" s="165"/>
      <c r="G41" s="165"/>
      <c r="H41" s="165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3" t="s">
        <v>70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</row>
    <row r="44" spans="2:16" ht="14.1" customHeight="1" x14ac:dyDescent="0.25">
      <c r="B44" s="156" t="s">
        <v>187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8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" customHeight="1" x14ac:dyDescent="0.25"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</row>
    <row r="48" spans="2:16" ht="14.1" customHeigh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" customHeigh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" customHeigh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" customHeigh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" customHeight="1" thickBot="1" x14ac:dyDescent="0.3">
      <c r="B52" s="182"/>
      <c r="C52" s="183"/>
      <c r="D52" s="160"/>
      <c r="E52" s="160"/>
      <c r="F52" s="160"/>
      <c r="G52" s="183"/>
      <c r="H52" s="183"/>
      <c r="I52" s="183"/>
      <c r="J52" s="183"/>
      <c r="K52" s="183"/>
      <c r="L52" s="183"/>
      <c r="M52" s="183"/>
      <c r="N52" s="183"/>
      <c r="O52" s="183"/>
      <c r="P52" s="184"/>
    </row>
    <row r="53" spans="2:16" ht="14.1" customHeight="1" thickTop="1" thickBot="1" x14ac:dyDescent="0.3">
      <c r="B53" s="185" t="s">
        <v>168</v>
      </c>
      <c r="C53" s="186"/>
      <c r="D53" s="100"/>
      <c r="E53" s="100"/>
      <c r="F53" s="119"/>
      <c r="G53" s="189"/>
      <c r="H53" s="190"/>
      <c r="I53" s="190"/>
      <c r="J53" s="190"/>
      <c r="K53" s="190"/>
      <c r="L53" s="190"/>
      <c r="M53" s="190"/>
      <c r="N53" s="190"/>
      <c r="O53" s="190"/>
      <c r="P53" s="191"/>
    </row>
    <row r="54" spans="2:16" ht="14.1" customHeight="1" thickTop="1" thickBot="1" x14ac:dyDescent="0.3">
      <c r="B54" s="187" t="s">
        <v>167</v>
      </c>
      <c r="C54" s="188"/>
      <c r="D54" s="188"/>
      <c r="E54" s="188"/>
      <c r="F54" s="123">
        <v>387</v>
      </c>
      <c r="G54" s="192"/>
      <c r="H54" s="193"/>
      <c r="I54" s="193"/>
      <c r="J54" s="193"/>
      <c r="K54" s="193"/>
      <c r="L54" s="193"/>
      <c r="M54" s="193"/>
      <c r="N54" s="193"/>
      <c r="O54" s="193"/>
      <c r="P54" s="194"/>
    </row>
    <row r="55" spans="2:16" ht="13.5" customHeight="1" thickTop="1" x14ac:dyDescent="0.25"/>
    <row r="56" spans="2:16" ht="17.25" customHeight="1" x14ac:dyDescent="0.25">
      <c r="B56" s="169" t="s">
        <v>71</v>
      </c>
      <c r="C56" s="16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0" t="s">
        <v>72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  <c r="N57" s="173" t="s">
        <v>73</v>
      </c>
      <c r="O57" s="171"/>
      <c r="P57" s="174"/>
    </row>
    <row r="58" spans="2:16" ht="17.100000000000001" customHeight="1" x14ac:dyDescent="0.25">
      <c r="B58" s="175" t="s">
        <v>74</v>
      </c>
      <c r="C58" s="176"/>
      <c r="D58" s="177"/>
      <c r="E58" s="175" t="s">
        <v>75</v>
      </c>
      <c r="F58" s="176"/>
      <c r="G58" s="177"/>
      <c r="H58" s="176" t="s">
        <v>76</v>
      </c>
      <c r="I58" s="176"/>
      <c r="J58" s="176"/>
      <c r="K58" s="178" t="s">
        <v>77</v>
      </c>
      <c r="L58" s="176"/>
      <c r="M58" s="179"/>
      <c r="N58" s="180"/>
      <c r="O58" s="176"/>
      <c r="P58" s="181"/>
    </row>
    <row r="59" spans="2:16" ht="20.100000000000001" customHeight="1" x14ac:dyDescent="0.25">
      <c r="B59" s="195" t="s">
        <v>78</v>
      </c>
      <c r="C59" s="196"/>
      <c r="D59" s="32" t="b">
        <v>1</v>
      </c>
      <c r="E59" s="195" t="s">
        <v>79</v>
      </c>
      <c r="F59" s="196"/>
      <c r="G59" s="32" t="b">
        <v>1</v>
      </c>
      <c r="H59" s="197" t="s">
        <v>80</v>
      </c>
      <c r="I59" s="196"/>
      <c r="J59" s="32" t="b">
        <v>1</v>
      </c>
      <c r="K59" s="197" t="s">
        <v>81</v>
      </c>
      <c r="L59" s="196"/>
      <c r="M59" s="32" t="b">
        <v>1</v>
      </c>
      <c r="N59" s="198" t="s">
        <v>82</v>
      </c>
      <c r="O59" s="196"/>
      <c r="P59" s="32" t="b">
        <v>1</v>
      </c>
    </row>
    <row r="60" spans="2:16" ht="20.100000000000001" customHeight="1" x14ac:dyDescent="0.25">
      <c r="B60" s="195" t="s">
        <v>83</v>
      </c>
      <c r="C60" s="196"/>
      <c r="D60" s="32" t="b">
        <v>1</v>
      </c>
      <c r="E60" s="195" t="s">
        <v>84</v>
      </c>
      <c r="F60" s="196"/>
      <c r="G60" s="32" t="b">
        <v>1</v>
      </c>
      <c r="H60" s="197" t="s">
        <v>85</v>
      </c>
      <c r="I60" s="196"/>
      <c r="J60" s="32" t="b">
        <v>1</v>
      </c>
      <c r="K60" s="197" t="s">
        <v>86</v>
      </c>
      <c r="L60" s="196"/>
      <c r="M60" s="32" t="b">
        <v>1</v>
      </c>
      <c r="N60" s="198" t="s">
        <v>87</v>
      </c>
      <c r="O60" s="196"/>
      <c r="P60" s="32" t="b">
        <v>1</v>
      </c>
    </row>
    <row r="61" spans="2:16" ht="20.100000000000001" customHeight="1" x14ac:dyDescent="0.25">
      <c r="B61" s="195" t="s">
        <v>88</v>
      </c>
      <c r="C61" s="196"/>
      <c r="D61" s="32" t="b">
        <v>1</v>
      </c>
      <c r="E61" s="195" t="s">
        <v>89</v>
      </c>
      <c r="F61" s="196"/>
      <c r="G61" s="32" t="b">
        <v>1</v>
      </c>
      <c r="H61" s="197" t="s">
        <v>90</v>
      </c>
      <c r="I61" s="196"/>
      <c r="J61" s="32" t="b">
        <v>1</v>
      </c>
      <c r="K61" s="197" t="s">
        <v>91</v>
      </c>
      <c r="L61" s="196"/>
      <c r="M61" s="32" t="b">
        <v>1</v>
      </c>
      <c r="N61" s="198" t="s">
        <v>92</v>
      </c>
      <c r="O61" s="196"/>
      <c r="P61" s="32" t="b">
        <v>1</v>
      </c>
    </row>
    <row r="62" spans="2:16" ht="20.100000000000001" customHeight="1" x14ac:dyDescent="0.25">
      <c r="B62" s="197" t="s">
        <v>90</v>
      </c>
      <c r="C62" s="196"/>
      <c r="D62" s="32" t="b">
        <v>1</v>
      </c>
      <c r="E62" s="195" t="s">
        <v>93</v>
      </c>
      <c r="F62" s="196"/>
      <c r="G62" s="32" t="b">
        <v>1</v>
      </c>
      <c r="H62" s="197" t="s">
        <v>94</v>
      </c>
      <c r="I62" s="196"/>
      <c r="J62" s="32" t="b">
        <v>0</v>
      </c>
      <c r="K62" s="197" t="s">
        <v>95</v>
      </c>
      <c r="L62" s="196"/>
      <c r="M62" s="32" t="b">
        <v>1</v>
      </c>
      <c r="N62" s="198" t="s">
        <v>85</v>
      </c>
      <c r="O62" s="196"/>
      <c r="P62" s="32" t="b">
        <v>1</v>
      </c>
    </row>
    <row r="63" spans="2:16" ht="20.100000000000001" customHeight="1" x14ac:dyDescent="0.25">
      <c r="B63" s="197" t="s">
        <v>96</v>
      </c>
      <c r="C63" s="196"/>
      <c r="D63" s="32" t="b">
        <v>1</v>
      </c>
      <c r="E63" s="195" t="s">
        <v>97</v>
      </c>
      <c r="F63" s="196"/>
      <c r="G63" s="32" t="b">
        <v>1</v>
      </c>
      <c r="H63" s="37"/>
      <c r="I63" s="38"/>
      <c r="J63" s="39"/>
      <c r="K63" s="197" t="s">
        <v>98</v>
      </c>
      <c r="L63" s="196"/>
      <c r="M63" s="32" t="b">
        <v>1</v>
      </c>
      <c r="N63" s="198" t="s">
        <v>166</v>
      </c>
      <c r="O63" s="196"/>
      <c r="P63" s="32" t="b">
        <v>1</v>
      </c>
    </row>
    <row r="64" spans="2:16" ht="20.100000000000001" customHeight="1" x14ac:dyDescent="0.25">
      <c r="B64" s="197" t="s">
        <v>99</v>
      </c>
      <c r="C64" s="196"/>
      <c r="D64" s="32" t="b">
        <v>0</v>
      </c>
      <c r="E64" s="195" t="s">
        <v>100</v>
      </c>
      <c r="F64" s="196"/>
      <c r="G64" s="32" t="b">
        <v>1</v>
      </c>
      <c r="H64" s="40"/>
      <c r="I64" s="41"/>
      <c r="J64" s="42"/>
      <c r="K64" s="205" t="s">
        <v>101</v>
      </c>
      <c r="L64" s="20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5" t="s">
        <v>164</v>
      </c>
      <c r="F65" s="19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9" t="s">
        <v>107</v>
      </c>
      <c r="C69" s="199"/>
      <c r="D69" s="50"/>
      <c r="E69" s="50"/>
      <c r="F69" s="201" t="s">
        <v>108</v>
      </c>
      <c r="G69" s="203" t="s">
        <v>109</v>
      </c>
      <c r="H69" s="50"/>
      <c r="I69" s="199" t="s">
        <v>110</v>
      </c>
      <c r="J69" s="19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0"/>
      <c r="C70" s="200"/>
      <c r="D70" s="54"/>
      <c r="E70" s="55"/>
      <c r="F70" s="202"/>
      <c r="G70" s="204"/>
      <c r="H70" s="56"/>
      <c r="I70" s="200"/>
      <c r="J70" s="20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6">
        <v>-156.28</v>
      </c>
      <c r="D72" s="220">
        <v>-156.44</v>
      </c>
      <c r="E72" s="77" t="s">
        <v>120</v>
      </c>
      <c r="F72" s="96">
        <v>14.5</v>
      </c>
      <c r="G72" s="220">
        <v>15.5</v>
      </c>
      <c r="H72" s="89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6">
        <v>-142.44999999999999</v>
      </c>
      <c r="D73" s="220">
        <v>-142.58000000000001</v>
      </c>
      <c r="E73" s="78" t="s">
        <v>124</v>
      </c>
      <c r="F73" s="97">
        <v>41.8</v>
      </c>
      <c r="G73" s="221">
        <v>40.299999999999997</v>
      </c>
      <c r="H73" s="89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6">
        <v>-211.86</v>
      </c>
      <c r="D74" s="220">
        <v>-211.93</v>
      </c>
      <c r="E74" s="78" t="s">
        <v>129</v>
      </c>
      <c r="F74" s="106">
        <v>10</v>
      </c>
      <c r="G74" s="106">
        <v>10</v>
      </c>
      <c r="H74" s="89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6">
        <v>-117.07</v>
      </c>
      <c r="D75" s="220">
        <v>-117.68</v>
      </c>
      <c r="E75" s="78" t="s">
        <v>134</v>
      </c>
      <c r="F75" s="106">
        <v>50</v>
      </c>
      <c r="G75" s="106">
        <v>50</v>
      </c>
      <c r="H75" s="90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6">
        <v>21.11</v>
      </c>
      <c r="D76" s="220">
        <v>20.81</v>
      </c>
      <c r="E76" s="78" t="s">
        <v>139</v>
      </c>
      <c r="F76" s="106">
        <v>40</v>
      </c>
      <c r="G76" s="106">
        <v>40</v>
      </c>
      <c r="H76" s="90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6">
        <v>24.76</v>
      </c>
      <c r="D77" s="220">
        <v>24.64</v>
      </c>
      <c r="E77" s="78" t="s">
        <v>144</v>
      </c>
      <c r="F77" s="106">
        <v>160</v>
      </c>
      <c r="G77" s="106">
        <v>160</v>
      </c>
      <c r="H77" s="89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6">
        <v>17.68</v>
      </c>
      <c r="D78" s="220">
        <v>17.170000000000002</v>
      </c>
      <c r="E78" s="78" t="s">
        <v>149</v>
      </c>
      <c r="F78" s="98"/>
      <c r="G78" s="222"/>
      <c r="H78" s="89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6">
        <v>18.489999999999998</v>
      </c>
      <c r="D79" s="220">
        <v>18.02</v>
      </c>
      <c r="E79" s="77" t="s">
        <v>154</v>
      </c>
      <c r="F79" s="96">
        <v>4.5999999999999996</v>
      </c>
      <c r="G79" s="220">
        <v>4.5999999999999996</v>
      </c>
      <c r="H79" s="89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9">
        <v>2.2500000000000001E-5</v>
      </c>
      <c r="D80" s="223">
        <v>2.23E-5</v>
      </c>
      <c r="E80" s="78" t="s">
        <v>159</v>
      </c>
      <c r="F80" s="97">
        <v>80</v>
      </c>
      <c r="G80" s="221">
        <v>80.099999999999994</v>
      </c>
      <c r="H80" s="89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92"/>
      <c r="G81" s="91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45" t="s">
        <v>163</v>
      </c>
      <c r="C84" s="145"/>
    </row>
    <row r="85" spans="2:16" ht="15" customHeight="1" x14ac:dyDescent="0.25">
      <c r="B85" s="146" t="s">
        <v>181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2024-08-10T02:10:29Z</dcterms:modified>
</cp:coreProperties>
</file>