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E18" i="1"/>
  <c r="E19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<sst xmlns="http://schemas.openxmlformats.org/spreadsheetml/2006/main" count="209" uniqueCount="185">
  <si>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</si>
  <si>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</si>
  <si>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</si>
  <si>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</si>
  <si>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</si>
  <si>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</si>
  <si>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</si>
  <si>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</si>
  <si>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</si>
  <si>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</si>
  <si>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</si>
  <si>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</si>
  <si>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</si>
  <si>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</si>
  <si>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</si>
  <si>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</si>
  <si>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</si>
  <si>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</si>
  <si>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</si>
  <si>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</si>
  <si>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</si>
  <si>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</si>
  <si>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</si>
  <si>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</si>
  <si>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</si>
  <si>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</si>
  <si>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</si>
  <si>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</si>
  <si>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</si>
  <si>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</si>
  <si>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</si>
  <si>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</si>
  <si>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</si>
  <si>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</si>
  <si>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</si>
  <si>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</si>
  <si>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</si>
  <si>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</si>
  <si>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</si>
  <si>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</si>
  <si>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</si>
  <si>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</si>
  <si>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</si>
  <si>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</si>
  <si>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</si>
  <si>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</si>
  <si>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</si>
  <si>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</si>
  <si>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</si>
  <si>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</si>
  <si>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</si>
  <si>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</si>
  <si>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</si>
  <si>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</si>
  <si>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</si>
  <si>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</si>
  <si>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</si>
  <si>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</si>
  <si>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</si>
  <si>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</si>
  <si>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</si>
  <si>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</si>
  <si>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</si>
  <si>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</si>
  <si>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</si>
  <si>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</si>
  <si>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</si>
  <si>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</si>
  <si>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</si>
  <si>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</si>
  <si>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</si>
  <si>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</si>
  <si>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</si>
  <si>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</si>
  <si>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</si>
  <si>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</si>
  <si>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</si>
  <si>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</si>
  <si>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</si>
  <si>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</si>
  <si>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</si>
  <si>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</si>
  <si>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</si>
  <si>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</si>
  <si>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</si>
  <si>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</si>
  <si>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</si>
  <si>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</si>
  <si>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</si>
  <si>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</si>
  <si>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</si>
  <si>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</si>
  <si>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</si>
  <si>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</si>
  <si>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</si>
  <si>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</si>
  <si>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</si>
  <si>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</si>
  <si>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</si>
  <si>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</si>
  <si>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</si>
  <si>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</si>
  <si>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</si>
  <si>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</si>
  <si>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</si>
  <si>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</si>
  <si>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</si>
  <si>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</si>
  <si>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</si>
  <si>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</si>
  <si>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</si>
  <si>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</si>
  <si>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</si>
  <si>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</si>
  <si>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</si>
  <si>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</si>
  <si>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</si>
  <si>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</si>
  <si>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</si>
  <si>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</si>
  <si>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</si>
  <si>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</si>
  <si>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</si>
  <si>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</si>
  <si>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</si>
  <si>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</si>
  <si>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</si>
  <si>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</si>
  <si>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</si>
  <si>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</si>
  <si>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</si>
  <si>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</si>
  <si>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</si>
  <si>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</si>
  <si>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</si>
  <si>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</si>
  <si>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</si>
  <si>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</si>
  <si>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</si>
  <si>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</si>
  <si>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</si>
  <si>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</si>
  <si>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</si>
  <si>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</si>
  <si>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</si>
  <si>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</si>
  <si>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</si>
  <si>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</si>
  <si>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</si>
  <si>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</si>
  <si>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</si>
  <si>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</si>
  <si>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</si>
  <si>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</si>
  <si>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</si>
  <si>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</si>
  <si>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</si>
  <si>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</si>
  <si>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</si>
  <si>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</si>
  <si>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</si>
  <si>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</si>
  <si>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</si>
  <si>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</si>
  <si>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</si>
  <si>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</si>
  <si>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</si>
  <si>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</si>
  <si>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</si>
  <si>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</si>
  <si>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</si>
  <si>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</si>
  <si>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</si>
  <si>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</si>
  <si>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</si>
  <si>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</si>
  <si>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</si>
  <si>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</si>
  <si>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</si>
  <si>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</si>
  <si>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김부진</t>
    <phoneticPr fontId="3" type="noConversion"/>
  </si>
  <si>
    <t>/  /  /  /</t>
  </si>
  <si>
    <t>W</t>
    <phoneticPr fontId="3" type="noConversion"/>
  </si>
  <si>
    <t>1) 방풍막연결</t>
    <phoneticPr fontId="3" type="noConversion"/>
  </si>
  <si>
    <t xml:space="preserve"> 초반 구름으로 대기중 돔플랫 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</si>
</sst>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1" zoomScale="140" zoomScaleNormal="140" workbookViewId="0">
      <selection activeCell="F71" sqref="F71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1" t="s">
        <v>0</v>
      </c>
      <c r="C2" s="1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2">
        <v>45508</v>
      </c>
      <c r="D3" s="193"/>
      <c r="E3" s="1"/>
      <c r="F3" s="1"/>
      <c r="G3" s="1"/>
      <c r="H3" s="1"/>
      <c r="I3" s="1"/>
      <c r="J3" s="1"/>
      <c r="K3" s="35" t="s">
        <v>2</v>
      </c>
      <c r="L3" s="194">
        <f>(P31-(P32+P33))/P31*100</f>
        <v>0</v>
      </c>
      <c r="M3" s="194"/>
      <c r="N3" s="35" t="s">
        <v>3</v>
      </c>
      <c r="O3" s="194">
        <f>(P31-P33)/P31*100</f>
        <v>100</v>
      </c>
      <c r="P3" s="194"/>
    </row>
    <row r="4" spans="2:16" ht="14.25" customHeight="1" x14ac:dyDescent="0.25">
      <c r="B4" s="2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1" t="s">
        <v>6</v>
      </c>
      <c r="C7" s="19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7">
        <v>0.6875</v>
      </c>
      <c r="D9" s="128"/>
      <c r="E9" s="128">
        <v>-0.1</v>
      </c>
      <c r="F9" s="128">
        <v>86</v>
      </c>
      <c r="G9" s="95" t="s">
        <v>182</v>
      </c>
      <c r="H9" s="103">
        <v>1</v>
      </c>
      <c r="I9" s="119">
        <v>0</v>
      </c>
      <c r="J9" s="104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80" customFormat="1" ht="14.25" customHeight="1" x14ac:dyDescent="0.25">
      <c r="B10" s="81" t="s">
        <v>22</v>
      </c>
      <c r="C10" s="215">
        <v>0.91666666666666663</v>
      </c>
      <c r="D10" s="103"/>
      <c r="E10" s="103">
        <v>-3.7</v>
      </c>
      <c r="F10" s="103">
        <v>84</v>
      </c>
      <c r="G10" s="135" t="s">
        <v>182</v>
      </c>
      <c r="H10" s="103">
        <v>3</v>
      </c>
      <c r="I10" s="216"/>
      <c r="J10" s="104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218">
        <v>0.14583333333333334</v>
      </c>
      <c r="D11" s="219"/>
      <c r="E11" s="219">
        <v>-5</v>
      </c>
      <c r="F11" s="219">
        <v>88</v>
      </c>
      <c r="G11" s="135" t="s">
        <v>182</v>
      </c>
      <c r="H11" s="219">
        <v>2.2999999999999998</v>
      </c>
      <c r="I11" s="220"/>
      <c r="J11" s="104">
        <f>IF(L11, 1, 0) + IF(M11, 2, 0) + IF(N11, 4, 0) + IF(O11, 8, 0) + IF(P11, 16, 0)</f>
        <v>12</v>
      </c>
      <c r="K11" s="83" t="b">
        <v>0</v>
      </c>
      <c r="L11" s="83" t="b">
        <v>0</v>
      </c>
      <c r="M11" s="83" t="b">
        <v>0</v>
      </c>
      <c r="N11" s="83" t="b">
        <v>1</v>
      </c>
      <c r="O11" s="83" t="b">
        <v>1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23.458333333333332</v>
      </c>
      <c r="D12" s="12" t="e">
        <f>AVERAGE(D9:D11)</f>
        <v>#DIV/0!</v>
      </c>
      <c r="E12" s="12">
        <f>AVERAGE(E9:E11)</f>
        <v>-2.9333333333333336</v>
      </c>
      <c r="F12" s="13">
        <f>AVERAGE(F9:F11)</f>
        <v>86</v>
      </c>
      <c r="G12" s="14"/>
      <c r="H12" s="15">
        <f>AVERAGE(H9:H11)</f>
        <v>2.1</v>
      </c>
      <c r="I12" s="16"/>
      <c r="J12" s="17">
        <f>AVERAGE(J9:J11)</f>
        <v>9.3333333333333339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1" t="s">
        <v>25</v>
      </c>
      <c r="C14" s="19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6" t="s">
        <v>177</v>
      </c>
      <c r="D16" s="118" t="s">
        <v>179</v>
      </c>
      <c r="E16" s="118" t="s">
        <v>179</v>
      </c>
      <c r="F16" s="118" t="s">
        <v>179</v>
      </c>
      <c r="G16" s="118"/>
      <c r="H16" s="118"/>
      <c r="I16" s="118"/>
      <c r="J16" s="114"/>
      <c r="K16" s="86"/>
      <c r="L16" s="85"/>
      <c r="M16" s="85"/>
      <c r="N16" s="85"/>
      <c r="O16" s="85"/>
      <c r="P16" s="118" t="s">
        <v>41</v>
      </c>
    </row>
    <row r="17" spans="2:16" ht="14.1" customHeight="1" x14ac:dyDescent="0.25">
      <c r="B17" s="24" t="s">
        <v>42</v>
      </c>
      <c r="C17" s="117">
        <v>0.63194444444444442</v>
      </c>
      <c r="D17" s="117">
        <v>0.63402777777777775</v>
      </c>
      <c r="E17" s="117">
        <v>0.66666666666666663</v>
      </c>
      <c r="F17" s="117">
        <v>0.14791666666666667</v>
      </c>
      <c r="G17" s="86"/>
      <c r="H17" s="86"/>
      <c r="I17" s="86"/>
      <c r="J17" s="86"/>
      <c r="K17" s="86"/>
      <c r="L17" s="86"/>
      <c r="M17" s="86"/>
      <c r="N17" s="86"/>
      <c r="O17" s="86"/>
      <c r="P17" s="117">
        <v>0.15277777777777776</v>
      </c>
    </row>
    <row r="18" spans="2:16" ht="14.1" customHeight="1" x14ac:dyDescent="0.25">
      <c r="B18" s="24" t="s">
        <v>43</v>
      </c>
      <c r="C18" s="118">
        <v>34674</v>
      </c>
      <c r="D18" s="118">
        <f>C18+1</f>
        <v>34675</v>
      </c>
      <c r="E18" s="118">
        <f>D19+1</f>
        <v>34680</v>
      </c>
      <c r="F18" s="118">
        <f t="shared" ref="F18:H18" si="0">E19+1</f>
        <v>34744</v>
      </c>
      <c r="G18" s="118"/>
      <c r="H18" s="118"/>
      <c r="I18" s="118"/>
      <c r="J18" s="85"/>
      <c r="K18" s="85"/>
      <c r="L18" s="85"/>
      <c r="M18" s="85"/>
      <c r="N18" s="85"/>
      <c r="O18" s="85"/>
      <c r="P18" s="118">
        <f>MAX(C18:O19)+1</f>
        <v>34749</v>
      </c>
    </row>
    <row r="19" spans="2:16" ht="14.1" customHeight="1" thickBot="1" x14ac:dyDescent="0.3">
      <c r="B19" s="9" t="s">
        <v>44</v>
      </c>
      <c r="C19" s="87"/>
      <c r="D19" s="118">
        <v>34679</v>
      </c>
      <c r="E19" s="118">
        <f>E18+63</f>
        <v>34743</v>
      </c>
      <c r="F19" s="118">
        <f>F18+4</f>
        <v>34748</v>
      </c>
      <c r="G19" s="118"/>
      <c r="H19" s="118"/>
      <c r="I19" s="118"/>
      <c r="J19" s="85"/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10"/>
      <c r="D20" s="111">
        <f>IF(ISNUMBER(D18),D19-D18+1,"")</f>
        <v>5</v>
      </c>
      <c r="E20" s="22">
        <f t="shared" ref="E20:O20" si="1">IF(ISNUMBER(E18),E19-E18+1,"")</f>
        <v>64</v>
      </c>
      <c r="F20" s="115">
        <f t="shared" si="1"/>
        <v>5</v>
      </c>
      <c r="G20" s="97" t="str">
        <f t="shared" si="1"/>
        <v/>
      </c>
      <c r="H20" s="22" t="str">
        <f t="shared" si="1"/>
        <v/>
      </c>
      <c r="I20" s="97" t="str">
        <f t="shared" si="1"/>
        <v/>
      </c>
      <c r="J20" s="97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3" t="s">
        <v>46</v>
      </c>
      <c r="C22" s="24" t="s">
        <v>21</v>
      </c>
      <c r="D22" s="24" t="s">
        <v>23</v>
      </c>
      <c r="E22" s="24" t="s">
        <v>47</v>
      </c>
      <c r="F22" s="204" t="s">
        <v>48</v>
      </c>
      <c r="G22" s="204"/>
      <c r="H22" s="204"/>
      <c r="I22" s="204"/>
      <c r="J22" s="24" t="s">
        <v>21</v>
      </c>
      <c r="K22" s="24" t="s">
        <v>23</v>
      </c>
      <c r="L22" s="24" t="s">
        <v>47</v>
      </c>
      <c r="M22" s="204" t="s">
        <v>48</v>
      </c>
      <c r="N22" s="204"/>
      <c r="O22" s="204"/>
      <c r="P22" s="204"/>
    </row>
    <row r="23" spans="2:16" ht="13.5" customHeight="1" x14ac:dyDescent="0.25">
      <c r="B23" s="203"/>
      <c r="C23" s="106"/>
      <c r="D23" s="106"/>
      <c r="E23" s="124" t="s">
        <v>49</v>
      </c>
      <c r="F23" s="205" t="s">
        <v>181</v>
      </c>
      <c r="G23" s="205"/>
      <c r="H23" s="205"/>
      <c r="I23" s="205"/>
      <c r="J23" s="96"/>
      <c r="K23" s="96"/>
      <c r="L23" s="95" t="s">
        <v>50</v>
      </c>
      <c r="M23" s="202" t="s">
        <v>181</v>
      </c>
      <c r="N23" s="202"/>
      <c r="O23" s="202"/>
      <c r="P23" s="202"/>
    </row>
    <row r="24" spans="2:16" ht="13.5" customHeight="1" x14ac:dyDescent="0.25">
      <c r="B24" s="203"/>
      <c r="C24" s="107"/>
      <c r="D24" s="107"/>
      <c r="E24" s="125" t="s">
        <v>178</v>
      </c>
      <c r="F24" s="205" t="s">
        <v>181</v>
      </c>
      <c r="G24" s="205"/>
      <c r="H24" s="205"/>
      <c r="I24" s="205"/>
      <c r="J24" s="96"/>
      <c r="K24" s="96"/>
      <c r="L24" s="95" t="s">
        <v>52</v>
      </c>
      <c r="M24" s="202" t="s">
        <v>181</v>
      </c>
      <c r="N24" s="202"/>
      <c r="O24" s="202"/>
      <c r="P24" s="202"/>
    </row>
    <row r="25" spans="2:16" ht="13.5" customHeight="1" x14ac:dyDescent="0.25">
      <c r="B25" s="203"/>
      <c r="C25" s="107"/>
      <c r="D25" s="107"/>
      <c r="E25" s="125" t="s">
        <v>52</v>
      </c>
      <c r="F25" s="205" t="s">
        <v>181</v>
      </c>
      <c r="G25" s="205"/>
      <c r="H25" s="205"/>
      <c r="I25" s="205"/>
      <c r="J25" s="96"/>
      <c r="K25" s="96"/>
      <c r="L25" s="95" t="s">
        <v>51</v>
      </c>
      <c r="M25" s="202" t="s">
        <v>181</v>
      </c>
      <c r="N25" s="202"/>
      <c r="O25" s="202"/>
      <c r="P25" s="202"/>
    </row>
    <row r="26" spans="2:16" ht="13.5" customHeight="1" x14ac:dyDescent="0.25">
      <c r="B26" s="203"/>
      <c r="C26" s="107"/>
      <c r="D26" s="107"/>
      <c r="E26" s="125" t="s">
        <v>50</v>
      </c>
      <c r="F26" s="205" t="s">
        <v>181</v>
      </c>
      <c r="G26" s="205"/>
      <c r="H26" s="205"/>
      <c r="I26" s="205"/>
      <c r="J26" s="96"/>
      <c r="K26" s="96"/>
      <c r="L26" s="95" t="s">
        <v>49</v>
      </c>
      <c r="M26" s="202" t="s">
        <v>181</v>
      </c>
      <c r="N26" s="202"/>
      <c r="O26" s="202"/>
      <c r="P26" s="20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1" t="s">
        <v>53</v>
      </c>
      <c r="C28" s="191"/>
      <c r="D28" s="19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09">
        <v>0.29166666666666669</v>
      </c>
      <c r="D30" s="112"/>
      <c r="E30" s="112"/>
      <c r="F30" s="112">
        <v>0.14930555555555555</v>
      </c>
      <c r="G30" s="112"/>
      <c r="H30" s="112"/>
      <c r="I30" s="112"/>
      <c r="J30" s="112"/>
      <c r="K30" s="113"/>
      <c r="L30" s="112"/>
      <c r="M30" s="112"/>
      <c r="N30" s="112"/>
      <c r="O30" s="112"/>
      <c r="P30" s="105">
        <f>SUM(C30:J30,L30:N30)</f>
        <v>0.44097222222222221</v>
      </c>
    </row>
    <row r="31" spans="2:16" ht="14.1" customHeight="1" x14ac:dyDescent="0.25">
      <c r="B31" s="25" t="s">
        <v>172</v>
      </c>
      <c r="C31" s="217">
        <v>0.29166666666666669</v>
      </c>
      <c r="D31" s="134"/>
      <c r="E31" s="133"/>
      <c r="F31" s="129">
        <v>0.14930555555555555</v>
      </c>
      <c r="G31" s="133"/>
      <c r="H31" s="133"/>
      <c r="I31" s="133"/>
      <c r="J31" s="133"/>
      <c r="K31" s="133"/>
      <c r="L31" s="129"/>
      <c r="M31" s="129"/>
      <c r="N31" s="129"/>
      <c r="O31" s="120"/>
      <c r="P31" s="105">
        <f>SUM(C31:N31)</f>
        <v>0.44097222222222221</v>
      </c>
    </row>
    <row r="32" spans="2:16" ht="14.1" customHeight="1" x14ac:dyDescent="0.25">
      <c r="B32" s="25" t="s">
        <v>68</v>
      </c>
      <c r="C32" s="130">
        <v>0.29166666666666669</v>
      </c>
      <c r="D32" s="131"/>
      <c r="E32" s="131"/>
      <c r="F32" s="131">
        <v>0.14930555555555555</v>
      </c>
      <c r="G32" s="131"/>
      <c r="H32" s="131"/>
      <c r="I32" s="131"/>
      <c r="J32" s="131"/>
      <c r="K32" s="131"/>
      <c r="L32" s="131"/>
      <c r="M32" s="131"/>
      <c r="N32" s="131"/>
      <c r="O32" s="121"/>
      <c r="P32" s="105">
        <f>SUM(C32:N32)</f>
        <v>0.44097222222222221</v>
      </c>
    </row>
    <row r="33" spans="2:16" ht="14.1" customHeight="1" thickBot="1" x14ac:dyDescent="0.3">
      <c r="B33" s="25" t="s">
        <v>69</v>
      </c>
      <c r="C33" s="13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  <c r="P33" s="126">
        <f>SUM(C33:N33)</f>
        <v>0</v>
      </c>
    </row>
    <row r="34" spans="2:16" ht="14.1" customHeight="1" x14ac:dyDescent="0.25">
      <c r="B34" s="72" t="s">
        <v>170</v>
      </c>
      <c r="C34" s="90">
        <f>C31-C32-C33</f>
        <v>0</v>
      </c>
      <c r="D34" s="90">
        <f t="shared" ref="D34:P34" si="2">D31-D32-D33</f>
        <v>0</v>
      </c>
      <c r="E34" s="90">
        <f t="shared" si="2"/>
        <v>0</v>
      </c>
      <c r="F34" s="90">
        <f t="shared" si="2"/>
        <v>0</v>
      </c>
      <c r="G34" s="90">
        <f t="shared" si="2"/>
        <v>0</v>
      </c>
      <c r="H34" s="90">
        <f t="shared" si="2"/>
        <v>0</v>
      </c>
      <c r="I34" s="90">
        <f t="shared" si="2"/>
        <v>0</v>
      </c>
      <c r="J34" s="90">
        <f t="shared" si="2"/>
        <v>0</v>
      </c>
      <c r="K34" s="90">
        <f t="shared" si="2"/>
        <v>0</v>
      </c>
      <c r="L34" s="90">
        <f t="shared" si="2"/>
        <v>0</v>
      </c>
      <c r="M34" s="90">
        <f t="shared" si="2"/>
        <v>0</v>
      </c>
      <c r="N34" s="90">
        <f t="shared" si="2"/>
        <v>0</v>
      </c>
      <c r="O34" s="89"/>
      <c r="P34" s="73">
        <f t="shared" si="2"/>
        <v>0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88" t="s">
        <v>70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</row>
    <row r="37" spans="2:16" ht="18" customHeight="1" x14ac:dyDescent="0.25">
      <c r="B37" s="189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</row>
    <row r="38" spans="2:16" ht="18" customHeight="1" x14ac:dyDescent="0.25">
      <c r="B38" s="189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</row>
    <row r="39" spans="2:16" ht="18" customHeight="1" x14ac:dyDescent="0.25">
      <c r="B39" s="189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</row>
    <row r="40" spans="2:16" ht="18" customHeight="1" x14ac:dyDescent="0.25">
      <c r="B40" s="189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2:16" ht="18" customHeight="1" x14ac:dyDescent="0.25">
      <c r="B41" s="190"/>
      <c r="C41" s="187"/>
      <c r="D41" s="187"/>
      <c r="E41" s="187"/>
      <c r="F41" s="187"/>
      <c r="G41" s="187"/>
      <c r="H41" s="187"/>
      <c r="I41" s="186"/>
      <c r="J41" s="186"/>
      <c r="K41" s="186"/>
      <c r="L41" s="186"/>
      <c r="M41" s="186"/>
      <c r="N41" s="186"/>
      <c r="O41" s="186"/>
      <c r="P41" s="18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7" t="s">
        <v>71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/>
    </row>
    <row r="44" spans="2:16" ht="14.1" customHeight="1" x14ac:dyDescent="0.25">
      <c r="B44" s="180" t="s">
        <v>184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2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3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64"/>
      <c r="C52" s="165"/>
      <c r="D52" s="162"/>
      <c r="E52" s="162"/>
      <c r="F52" s="162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67" t="s">
        <v>169</v>
      </c>
      <c r="C53" s="168"/>
      <c r="D53" s="102"/>
      <c r="E53" s="102"/>
      <c r="F53" s="102"/>
      <c r="G53" s="171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" customHeight="1" thickTop="1" thickBot="1" x14ac:dyDescent="0.3">
      <c r="B54" s="169" t="s">
        <v>168</v>
      </c>
      <c r="C54" s="170"/>
      <c r="D54" s="170"/>
      <c r="E54" s="170"/>
      <c r="F54" s="221">
        <v>1667</v>
      </c>
      <c r="G54" s="174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25"/>
    <row r="56" spans="2:16" ht="17.25" customHeight="1" x14ac:dyDescent="0.25">
      <c r="B56" s="148" t="s">
        <v>72</v>
      </c>
      <c r="C56" s="14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9" t="s">
        <v>73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74</v>
      </c>
      <c r="O57" s="150"/>
      <c r="P57" s="153"/>
    </row>
    <row r="58" spans="2:16" ht="17.100000000000001" customHeight="1" x14ac:dyDescent="0.25">
      <c r="B58" s="154" t="s">
        <v>75</v>
      </c>
      <c r="C58" s="155"/>
      <c r="D58" s="156"/>
      <c r="E58" s="154" t="s">
        <v>76</v>
      </c>
      <c r="F58" s="155"/>
      <c r="G58" s="156"/>
      <c r="H58" s="155" t="s">
        <v>77</v>
      </c>
      <c r="I58" s="155"/>
      <c r="J58" s="155"/>
      <c r="K58" s="157" t="s">
        <v>78</v>
      </c>
      <c r="L58" s="155"/>
      <c r="M58" s="158"/>
      <c r="N58" s="159"/>
      <c r="O58" s="155"/>
      <c r="P58" s="160"/>
    </row>
    <row r="59" spans="2:16" ht="20.100000000000001" customHeight="1" x14ac:dyDescent="0.25">
      <c r="B59" s="136" t="s">
        <v>79</v>
      </c>
      <c r="C59" s="137"/>
      <c r="D59" s="32" t="b">
        <v>1</v>
      </c>
      <c r="E59" s="136" t="s">
        <v>80</v>
      </c>
      <c r="F59" s="137"/>
      <c r="G59" s="32" t="b">
        <v>1</v>
      </c>
      <c r="H59" s="144" t="s">
        <v>81</v>
      </c>
      <c r="I59" s="137"/>
      <c r="J59" s="32" t="b">
        <v>1</v>
      </c>
      <c r="K59" s="144" t="s">
        <v>82</v>
      </c>
      <c r="L59" s="137"/>
      <c r="M59" s="32" t="b">
        <v>1</v>
      </c>
      <c r="N59" s="145" t="s">
        <v>83</v>
      </c>
      <c r="O59" s="137"/>
      <c r="P59" s="32" t="b">
        <v>1</v>
      </c>
    </row>
    <row r="60" spans="2:16" ht="20.100000000000001" customHeight="1" x14ac:dyDescent="0.25">
      <c r="B60" s="136" t="s">
        <v>84</v>
      </c>
      <c r="C60" s="137"/>
      <c r="D60" s="32" t="b">
        <v>1</v>
      </c>
      <c r="E60" s="136" t="s">
        <v>85</v>
      </c>
      <c r="F60" s="137"/>
      <c r="G60" s="32" t="b">
        <v>1</v>
      </c>
      <c r="H60" s="144" t="s">
        <v>86</v>
      </c>
      <c r="I60" s="137"/>
      <c r="J60" s="32" t="b">
        <v>1</v>
      </c>
      <c r="K60" s="144" t="s">
        <v>87</v>
      </c>
      <c r="L60" s="137"/>
      <c r="M60" s="32" t="b">
        <v>1</v>
      </c>
      <c r="N60" s="145" t="s">
        <v>88</v>
      </c>
      <c r="O60" s="137"/>
      <c r="P60" s="32" t="b">
        <v>1</v>
      </c>
    </row>
    <row r="61" spans="2:16" ht="20.100000000000001" customHeight="1" x14ac:dyDescent="0.25">
      <c r="B61" s="136" t="s">
        <v>89</v>
      </c>
      <c r="C61" s="137"/>
      <c r="D61" s="32" t="b">
        <v>1</v>
      </c>
      <c r="E61" s="136" t="s">
        <v>90</v>
      </c>
      <c r="F61" s="137"/>
      <c r="G61" s="32" t="b">
        <v>1</v>
      </c>
      <c r="H61" s="144" t="s">
        <v>91</v>
      </c>
      <c r="I61" s="137"/>
      <c r="J61" s="32" t="b">
        <v>1</v>
      </c>
      <c r="K61" s="144" t="s">
        <v>92</v>
      </c>
      <c r="L61" s="137"/>
      <c r="M61" s="32" t="b">
        <v>1</v>
      </c>
      <c r="N61" s="145" t="s">
        <v>93</v>
      </c>
      <c r="O61" s="137"/>
      <c r="P61" s="32" t="b">
        <v>1</v>
      </c>
    </row>
    <row r="62" spans="2:16" ht="20.100000000000001" customHeight="1" x14ac:dyDescent="0.25">
      <c r="B62" s="144" t="s">
        <v>91</v>
      </c>
      <c r="C62" s="137"/>
      <c r="D62" s="32" t="b">
        <v>1</v>
      </c>
      <c r="E62" s="136" t="s">
        <v>94</v>
      </c>
      <c r="F62" s="137"/>
      <c r="G62" s="32" t="b">
        <v>1</v>
      </c>
      <c r="H62" s="144" t="s">
        <v>95</v>
      </c>
      <c r="I62" s="137"/>
      <c r="J62" s="32" t="b">
        <v>0</v>
      </c>
      <c r="K62" s="144" t="s">
        <v>96</v>
      </c>
      <c r="L62" s="137"/>
      <c r="M62" s="32" t="b">
        <v>1</v>
      </c>
      <c r="N62" s="145" t="s">
        <v>86</v>
      </c>
      <c r="O62" s="137"/>
      <c r="P62" s="32" t="b">
        <v>1</v>
      </c>
    </row>
    <row r="63" spans="2:16" ht="20.100000000000001" customHeight="1" x14ac:dyDescent="0.25">
      <c r="B63" s="144" t="s">
        <v>97</v>
      </c>
      <c r="C63" s="137"/>
      <c r="D63" s="32" t="b">
        <v>1</v>
      </c>
      <c r="E63" s="136" t="s">
        <v>98</v>
      </c>
      <c r="F63" s="137"/>
      <c r="G63" s="32" t="b">
        <v>1</v>
      </c>
      <c r="H63" s="37"/>
      <c r="I63" s="38"/>
      <c r="J63" s="39"/>
      <c r="K63" s="144" t="s">
        <v>99</v>
      </c>
      <c r="L63" s="137"/>
      <c r="M63" s="32" t="b">
        <v>1</v>
      </c>
      <c r="N63" s="145" t="s">
        <v>167</v>
      </c>
      <c r="O63" s="137"/>
      <c r="P63" s="32" t="b">
        <v>1</v>
      </c>
    </row>
    <row r="64" spans="2:16" ht="20.100000000000001" customHeight="1" x14ac:dyDescent="0.25">
      <c r="B64" s="144" t="s">
        <v>100</v>
      </c>
      <c r="C64" s="137"/>
      <c r="D64" s="32" t="b">
        <v>0</v>
      </c>
      <c r="E64" s="136" t="s">
        <v>101</v>
      </c>
      <c r="F64" s="137"/>
      <c r="G64" s="32" t="b">
        <v>1</v>
      </c>
      <c r="H64" s="40"/>
      <c r="I64" s="41"/>
      <c r="J64" s="42"/>
      <c r="K64" s="146" t="s">
        <v>102</v>
      </c>
      <c r="L64" s="14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6" t="s">
        <v>165</v>
      </c>
      <c r="F65" s="13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8" t="s">
        <v>108</v>
      </c>
      <c r="C69" s="138"/>
      <c r="D69" s="50"/>
      <c r="E69" s="50"/>
      <c r="F69" s="140" t="s">
        <v>109</v>
      </c>
      <c r="G69" s="142" t="s">
        <v>110</v>
      </c>
      <c r="H69" s="50"/>
      <c r="I69" s="138" t="s">
        <v>111</v>
      </c>
      <c r="J69" s="138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139"/>
      <c r="C70" s="139"/>
      <c r="D70" s="54"/>
      <c r="E70" s="55"/>
      <c r="F70" s="141"/>
      <c r="G70" s="143"/>
      <c r="H70" s="56"/>
      <c r="I70" s="139"/>
      <c r="J70" s="139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0</v>
      </c>
      <c r="Q71" s="71"/>
    </row>
    <row r="72" spans="2:17" ht="20.100000000000001" customHeight="1" x14ac:dyDescent="0.25">
      <c r="B72" s="68" t="s">
        <v>120</v>
      </c>
      <c r="C72" s="98">
        <v>-155.53</v>
      </c>
      <c r="D72" s="222">
        <v>-157.29400000000001</v>
      </c>
      <c r="E72" s="78" t="s">
        <v>121</v>
      </c>
      <c r="F72" s="98">
        <v>15</v>
      </c>
      <c r="G72" s="222">
        <v>17.3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-140.833</v>
      </c>
      <c r="D73" s="222">
        <v>-143.92400000000001</v>
      </c>
      <c r="E73" s="79" t="s">
        <v>125</v>
      </c>
      <c r="F73" s="99">
        <v>28</v>
      </c>
      <c r="G73" s="223">
        <v>10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-211.84100000000001</v>
      </c>
      <c r="D74" s="222">
        <v>-212.66499999999999</v>
      </c>
      <c r="E74" s="79" t="s">
        <v>130</v>
      </c>
      <c r="F74" s="108">
        <v>10</v>
      </c>
      <c r="G74" s="108">
        <v>10</v>
      </c>
      <c r="H74" s="91"/>
      <c r="I74" s="65" t="s">
        <v>131</v>
      </c>
      <c r="J74" s="33">
        <v>0</v>
      </c>
      <c r="K74" s="66" t="s">
        <v>132</v>
      </c>
      <c r="L74" s="33">
        <v>0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-115.011</v>
      </c>
      <c r="D75" s="222">
        <v>-119.286</v>
      </c>
      <c r="E75" s="79" t="s">
        <v>135</v>
      </c>
      <c r="F75" s="108">
        <v>40</v>
      </c>
      <c r="G75" s="108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20.548999999999999</v>
      </c>
      <c r="D76" s="222">
        <v>20.14</v>
      </c>
      <c r="E76" s="79" t="s">
        <v>140</v>
      </c>
      <c r="F76" s="108">
        <v>35</v>
      </c>
      <c r="G76" s="108">
        <v>35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24.335999999999999</v>
      </c>
      <c r="D77" s="222">
        <v>23.51</v>
      </c>
      <c r="E77" s="79" t="s">
        <v>145</v>
      </c>
      <c r="F77" s="108">
        <v>160</v>
      </c>
      <c r="G77" s="108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17.013999999999999</v>
      </c>
      <c r="D78" s="222">
        <v>16.875</v>
      </c>
      <c r="E78" s="79" t="s">
        <v>150</v>
      </c>
      <c r="F78" s="100"/>
      <c r="G78" s="224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17.835999999999999</v>
      </c>
      <c r="D79" s="222">
        <v>17.632000000000001</v>
      </c>
      <c r="E79" s="78" t="s">
        <v>155</v>
      </c>
      <c r="F79" s="98">
        <v>8</v>
      </c>
      <c r="G79" s="222">
        <v>1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2.1699999999999999E-5</v>
      </c>
      <c r="D80" s="225">
        <v>2.1800000000000001E-5</v>
      </c>
      <c r="E80" s="79" t="s">
        <v>160</v>
      </c>
      <c r="F80" s="99">
        <v>57</v>
      </c>
      <c r="G80" s="223">
        <v>62.6</v>
      </c>
      <c r="H80" s="91"/>
      <c r="I80" s="66" t="s">
        <v>161</v>
      </c>
      <c r="J80" s="33">
        <v>0</v>
      </c>
      <c r="K80" s="65" t="s">
        <v>162</v>
      </c>
      <c r="L80" s="33">
        <v>4</v>
      </c>
      <c r="M80" s="66" t="s">
        <v>163</v>
      </c>
      <c r="N80" s="33">
        <v>0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195" t="s">
        <v>164</v>
      </c>
      <c r="C84" s="195"/>
    </row>
    <row r="85" spans="2:16" ht="15" customHeight="1" x14ac:dyDescent="0.25">
      <c r="B85" s="196" t="s">
        <v>183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8"/>
    </row>
    <row r="86" spans="2:16" ht="15" customHeight="1" x14ac:dyDescent="0.25">
      <c r="B86" s="199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1"/>
    </row>
    <row r="87" spans="2:16" ht="15" customHeight="1" x14ac:dyDescent="0.25">
      <c r="B87" s="199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1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199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1"/>
    </row>
    <row r="90" spans="2:16" ht="15" customHeight="1" x14ac:dyDescent="0.25">
      <c r="B90" s="212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4"/>
    </row>
    <row r="91" spans="2:16" ht="15" customHeight="1" x14ac:dyDescent="0.25">
      <c r="B91" s="21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4"/>
    </row>
    <row r="92" spans="2:16" ht="15" customHeight="1" x14ac:dyDescent="0.25">
      <c r="B92" s="199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1"/>
    </row>
    <row r="93" spans="2:16" ht="15" customHeight="1" x14ac:dyDescent="0.25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1"/>
    </row>
    <row r="94" spans="2:16" ht="15" customHeight="1" x14ac:dyDescent="0.25">
      <c r="B94" s="199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1"/>
    </row>
    <row r="95" spans="2:16" ht="15" customHeight="1" x14ac:dyDescent="0.25">
      <c r="B95" s="199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1"/>
    </row>
    <row r="96" spans="2:16" ht="15" customHeight="1" x14ac:dyDescent="0.25"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1"/>
    </row>
    <row r="97" spans="2:16" ht="15" customHeight="1" x14ac:dyDescent="0.25"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1"/>
    </row>
    <row r="98" spans="2:16" ht="15" customHeight="1" x14ac:dyDescent="0.25"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1"/>
    </row>
    <row r="99" spans="2:16" ht="15" customHeight="1" x14ac:dyDescent="0.25"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2024-08-05T03:43:38Z</dcterms:modified>
</cp:coreProperties>
</file>