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/>
  <c r="E18" i="1" l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<sst xmlns="http://schemas.openxmlformats.org/spreadsheetml/2006/main" count="210" uniqueCount="189">
  <si>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</si>
  <si>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</si>
  <si>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</si>
  <si>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</si>
  <si>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</si>
  <si>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</si>
  <si>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</si>
  <si>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</si>
  <si>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</si>
  <si>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</si>
  <si>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</si>
  <si>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</si>
  <si>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</si>
  <si>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</si>
  <si>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</si>
  <si>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</si>
  <si>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</si>
  <si>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</si>
  <si>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</si>
  <si>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</si>
  <si>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</si>
  <si>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</si>
  <si>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</si>
  <si>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</si>
  <si>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</si>
  <si>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</si>
  <si>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</si>
  <si>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</si>
  <si>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</si>
  <si>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</si>
  <si>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</si>
  <si>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</si>
  <si>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</si>
  <si>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</si>
  <si>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</si>
  <si>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</si>
  <si>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</si>
  <si>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</si>
  <si>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</si>
  <si>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</si>
  <si>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</si>
  <si>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</si>
  <si>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</si>
  <si>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</si>
  <si>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</si>
  <si>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</si>
  <si>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</si>
  <si>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</si>
  <si>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</si>
  <si>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</si>
  <si>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</si>
  <si>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</si>
  <si>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</si>
  <si>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</si>
  <si>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</si>
  <si>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</si>
  <si>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</si>
  <si>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</si>
  <si>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</si>
  <si>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</si>
  <si>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</si>
  <si>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</si>
  <si>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</si>
  <si>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</si>
  <si>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</si>
  <si>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</si>
  <si>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</si>
  <si>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</si>
  <si>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</si>
  <si>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</si>
  <si>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</si>
  <si>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</si>
  <si>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</si>
  <si>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</si>
  <si>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</si>
  <si>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</si>
  <si>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</si>
  <si>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</si>
  <si>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</si>
  <si>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</si>
  <si>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</si>
  <si>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</si>
  <si>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</si>
  <si>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</si>
  <si>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</si>
  <si>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</si>
  <si>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</si>
  <si>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</si>
  <si>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</si>
  <si>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</si>
  <si>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</si>
  <si>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</si>
  <si>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</si>
  <si>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</si>
  <si>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</si>
  <si>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</si>
  <si>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</si>
  <si>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</si>
  <si>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</si>
  <si>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</si>
  <si>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</si>
  <si>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</si>
  <si>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</si>
  <si>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</si>
  <si>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</si>
  <si>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</si>
  <si>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</si>
  <si>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</si>
  <si>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</si>
  <si>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</si>
  <si>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</si>
  <si>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</si>
  <si>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</si>
  <si>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</si>
  <si>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</si>
  <si>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</si>
  <si>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</si>
  <si>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</si>
  <si>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</si>
  <si>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</si>
  <si>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</si>
  <si>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</si>
  <si>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</si>
  <si>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</si>
  <si>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</si>
  <si>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</si>
  <si>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</si>
  <si>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</si>
  <si>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</si>
  <si>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</si>
  <si>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</si>
  <si>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</si>
  <si>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</si>
  <si>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</si>
  <si>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</si>
  <si>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</si>
  <si>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</si>
  <si>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</si>
  <si>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</si>
  <si>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</si>
  <si>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</si>
  <si>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</si>
  <si>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</si>
  <si>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</si>
  <si>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</si>
  <si>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</si>
  <si>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</si>
  <si>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</si>
  <si>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</si>
  <si>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</si>
  <si>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</si>
  <si>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</si>
  <si>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</si>
  <si>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</si>
  <si>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</si>
  <si>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</si>
  <si>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</si>
  <si>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</si>
  <si>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</si>
  <si>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</si>
  <si>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</si>
  <si>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</si>
  <si>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</si>
  <si>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</si>
  <si>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</si>
  <si>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</si>
  <si>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</si>
  <si>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</si>
  <si>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</si>
  <si>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</si>
  <si>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</si>
  <si>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</si>
  <si>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</si>
  <si>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</si>
  <si>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</si>
  <si>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</si>
  <si>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</si>
  <si>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</si>
  <si>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</si>
  <si>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</si>
  <si>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김부진</t>
    <phoneticPr fontId="3" type="noConversion"/>
  </si>
  <si>
    <t>/  /  /  /</t>
  </si>
  <si>
    <t>BLG</t>
    <phoneticPr fontId="3" type="noConversion"/>
  </si>
  <si>
    <t>W</t>
    <phoneticPr fontId="3" type="noConversion"/>
  </si>
  <si>
    <t>KSPT-KSP</t>
    <phoneticPr fontId="3" type="noConversion"/>
  </si>
  <si>
    <t>20s/37k 20s/25k 30s/22k 52s/28k</t>
    <phoneticPr fontId="3" type="noConversion"/>
  </si>
  <si>
    <t>22s/29k 29s/28k 40s/24k 60s/29k</t>
    <phoneticPr fontId="3" type="noConversion"/>
  </si>
  <si>
    <t>1) 방풍막연결, 초반 바람</t>
    <phoneticPr fontId="3" type="noConversion"/>
  </si>
  <si>
    <t xml:space="preserve">  [02:15] 고습으로 관측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</si>
</sst>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8" fillId="11" borderId="50" xfId="0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L17" sqref="L1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1" t="s">
        <v>0</v>
      </c>
      <c r="C2" s="1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2">
        <v>45507</v>
      </c>
      <c r="D3" s="153"/>
      <c r="E3" s="1"/>
      <c r="F3" s="1"/>
      <c r="G3" s="1"/>
      <c r="H3" s="1"/>
      <c r="I3" s="1"/>
      <c r="J3" s="1"/>
      <c r="K3" s="35" t="s">
        <v>2</v>
      </c>
      <c r="L3" s="154">
        <f>(P31-(P32+P33))/P31*100</f>
        <v>85.373134328358219</v>
      </c>
      <c r="M3" s="154"/>
      <c r="N3" s="35" t="s">
        <v>3</v>
      </c>
      <c r="O3" s="154">
        <f>(P31-P33)/P31*100</f>
        <v>100</v>
      </c>
      <c r="P3" s="154"/>
    </row>
    <row r="4" spans="2:16" ht="14.25" customHeight="1" x14ac:dyDescent="0.25">
      <c r="B4" s="2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1" t="s">
        <v>6</v>
      </c>
      <c r="C7" s="1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7">
        <v>0.70833333333333337</v>
      </c>
      <c r="D9" s="128">
        <v>1.87</v>
      </c>
      <c r="E9" s="128">
        <v>11</v>
      </c>
      <c r="F9" s="128">
        <v>17</v>
      </c>
      <c r="G9" s="95" t="s">
        <v>183</v>
      </c>
      <c r="H9" s="103">
        <v>1</v>
      </c>
      <c r="I9" s="119">
        <v>1.5</v>
      </c>
      <c r="J9" s="10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218">
        <v>0.91666666666666663</v>
      </c>
      <c r="D10" s="219">
        <v>1.76</v>
      </c>
      <c r="E10" s="219">
        <v>8</v>
      </c>
      <c r="F10" s="219">
        <v>26</v>
      </c>
      <c r="G10" s="134" t="s">
        <v>183</v>
      </c>
      <c r="H10" s="219">
        <v>7</v>
      </c>
      <c r="I10" s="220"/>
      <c r="J10" s="2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222">
        <v>0.16666666666666666</v>
      </c>
      <c r="D11" s="223"/>
      <c r="E11" s="223">
        <v>0.4</v>
      </c>
      <c r="F11" s="223">
        <v>89</v>
      </c>
      <c r="G11" s="134" t="s">
        <v>183</v>
      </c>
      <c r="H11" s="223">
        <v>7</v>
      </c>
      <c r="I11" s="224"/>
      <c r="J11" s="221">
        <f>IF(L11, 1, 0) + IF(M11, 2, 0) + IF(N11, 4, 0) + IF(O11, 8, 0) + IF(P11, 16, 0)</f>
        <v>12</v>
      </c>
      <c r="K11" s="83" t="b">
        <v>0</v>
      </c>
      <c r="L11" s="83" t="b">
        <v>0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1.8149999999999999</v>
      </c>
      <c r="E12" s="12">
        <f>AVERAGE(E9:E11)</f>
        <v>6.4666666666666659</v>
      </c>
      <c r="F12" s="13">
        <f>AVERAGE(F9:F11)</f>
        <v>44</v>
      </c>
      <c r="G12" s="14"/>
      <c r="H12" s="15">
        <f>AVERAGE(H9:H11)</f>
        <v>5</v>
      </c>
      <c r="I12" s="16"/>
      <c r="J12" s="17">
        <f>AVERAGE(J9:J11)</f>
        <v>4.666666666666667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1" t="s">
        <v>25</v>
      </c>
      <c r="C14" s="15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6" t="s">
        <v>177</v>
      </c>
      <c r="D16" s="118" t="s">
        <v>179</v>
      </c>
      <c r="E16" s="118" t="s">
        <v>182</v>
      </c>
      <c r="F16" s="118" t="s">
        <v>184</v>
      </c>
      <c r="G16" s="118" t="s">
        <v>179</v>
      </c>
      <c r="H16" s="118"/>
      <c r="I16" s="118"/>
      <c r="J16" s="114"/>
      <c r="K16" s="86"/>
      <c r="L16" s="85"/>
      <c r="M16" s="85"/>
      <c r="N16" s="85"/>
      <c r="O16" s="85"/>
      <c r="P16" s="118" t="s">
        <v>41</v>
      </c>
    </row>
    <row r="17" spans="2:16" ht="14.1" customHeight="1" x14ac:dyDescent="0.25">
      <c r="B17" s="24" t="s">
        <v>42</v>
      </c>
      <c r="C17" s="117">
        <v>0.62916666666666665</v>
      </c>
      <c r="D17" s="117">
        <v>0.63124999999999998</v>
      </c>
      <c r="E17" s="135">
        <v>0.69652777777777775</v>
      </c>
      <c r="F17" s="135">
        <v>0.99513888888888891</v>
      </c>
      <c r="G17" s="135">
        <v>0.16666666666666666</v>
      </c>
      <c r="H17" s="86"/>
      <c r="I17" s="86"/>
      <c r="J17" s="86"/>
      <c r="K17" s="86"/>
      <c r="L17" s="86"/>
      <c r="M17" s="86"/>
      <c r="N17" s="86"/>
      <c r="O17" s="86"/>
      <c r="P17" s="135">
        <v>0.17152777777777775</v>
      </c>
    </row>
    <row r="18" spans="2:16" ht="14.1" customHeight="1" x14ac:dyDescent="0.25">
      <c r="B18" s="24" t="s">
        <v>43</v>
      </c>
      <c r="C18" s="118">
        <v>34401</v>
      </c>
      <c r="D18" s="118">
        <f>C18+1</f>
        <v>34402</v>
      </c>
      <c r="E18" s="118">
        <f>D19+1</f>
        <v>34415</v>
      </c>
      <c r="F18" s="118">
        <f>E19+1</f>
        <v>34607</v>
      </c>
      <c r="G18" s="118">
        <f t="shared" ref="G18:H18" si="0">F19+1</f>
        <v>34668</v>
      </c>
      <c r="H18" s="118"/>
      <c r="I18" s="118"/>
      <c r="J18" s="85"/>
      <c r="K18" s="85"/>
      <c r="L18" s="85"/>
      <c r="M18" s="85"/>
      <c r="N18" s="85"/>
      <c r="O18" s="85"/>
      <c r="P18" s="118">
        <f>MAX(C18:O19)+1</f>
        <v>34673</v>
      </c>
    </row>
    <row r="19" spans="2:16" ht="14.1" customHeight="1" thickBot="1" x14ac:dyDescent="0.3">
      <c r="B19" s="9" t="s">
        <v>44</v>
      </c>
      <c r="C19" s="87"/>
      <c r="D19" s="118">
        <v>34414</v>
      </c>
      <c r="E19" s="118">
        <v>34606</v>
      </c>
      <c r="F19" s="118">
        <v>34667</v>
      </c>
      <c r="G19" s="118">
        <f>G18+4</f>
        <v>34672</v>
      </c>
      <c r="H19" s="118"/>
      <c r="I19" s="118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0"/>
      <c r="D20" s="111">
        <f>IF(ISNUMBER(D18),D19-D18+1,"")</f>
        <v>13</v>
      </c>
      <c r="E20" s="22">
        <f t="shared" ref="E20:O20" si="1">IF(ISNUMBER(E18),E19-E18+1,"")</f>
        <v>192</v>
      </c>
      <c r="F20" s="115">
        <f t="shared" si="1"/>
        <v>61</v>
      </c>
      <c r="G20" s="97">
        <f t="shared" si="1"/>
        <v>5</v>
      </c>
      <c r="H20" s="22" t="str">
        <f t="shared" si="1"/>
        <v/>
      </c>
      <c r="I20" s="97" t="str">
        <f t="shared" si="1"/>
        <v/>
      </c>
      <c r="J20" s="97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0" t="s">
        <v>46</v>
      </c>
      <c r="C22" s="24" t="s">
        <v>21</v>
      </c>
      <c r="D22" s="24" t="s">
        <v>23</v>
      </c>
      <c r="E22" s="24" t="s">
        <v>47</v>
      </c>
      <c r="F22" s="161" t="s">
        <v>48</v>
      </c>
      <c r="G22" s="161"/>
      <c r="H22" s="161"/>
      <c r="I22" s="161"/>
      <c r="J22" s="24" t="s">
        <v>21</v>
      </c>
      <c r="K22" s="24" t="s">
        <v>23</v>
      </c>
      <c r="L22" s="24" t="s">
        <v>47</v>
      </c>
      <c r="M22" s="161" t="s">
        <v>48</v>
      </c>
      <c r="N22" s="161"/>
      <c r="O22" s="161"/>
      <c r="P22" s="161"/>
    </row>
    <row r="23" spans="2:16" ht="13.5" customHeight="1" x14ac:dyDescent="0.25">
      <c r="B23" s="160"/>
      <c r="C23" s="106">
        <f>D18+5</f>
        <v>34407</v>
      </c>
      <c r="D23" s="106">
        <f>C23+3</f>
        <v>34410</v>
      </c>
      <c r="E23" s="124" t="s">
        <v>49</v>
      </c>
      <c r="F23" s="162" t="s">
        <v>185</v>
      </c>
      <c r="G23" s="162"/>
      <c r="H23" s="162"/>
      <c r="I23" s="162"/>
      <c r="J23" s="96"/>
      <c r="K23" s="96"/>
      <c r="L23" s="95" t="s">
        <v>50</v>
      </c>
      <c r="M23" s="159" t="s">
        <v>181</v>
      </c>
      <c r="N23" s="159"/>
      <c r="O23" s="159"/>
      <c r="P23" s="159"/>
    </row>
    <row r="24" spans="2:16" ht="13.5" customHeight="1" x14ac:dyDescent="0.25">
      <c r="B24" s="160"/>
      <c r="C24" s="107"/>
      <c r="D24" s="107"/>
      <c r="E24" s="125" t="s">
        <v>178</v>
      </c>
      <c r="F24" s="162" t="s">
        <v>181</v>
      </c>
      <c r="G24" s="162"/>
      <c r="H24" s="162"/>
      <c r="I24" s="162"/>
      <c r="J24" s="96"/>
      <c r="K24" s="96"/>
      <c r="L24" s="95" t="s">
        <v>52</v>
      </c>
      <c r="M24" s="159" t="s">
        <v>181</v>
      </c>
      <c r="N24" s="159"/>
      <c r="O24" s="159"/>
      <c r="P24" s="159"/>
    </row>
    <row r="25" spans="2:16" ht="13.5" customHeight="1" x14ac:dyDescent="0.25">
      <c r="B25" s="160"/>
      <c r="C25" s="107">
        <f>D23+1</f>
        <v>34411</v>
      </c>
      <c r="D25" s="107">
        <f>C25+3</f>
        <v>34414</v>
      </c>
      <c r="E25" s="125" t="s">
        <v>52</v>
      </c>
      <c r="F25" s="162" t="s">
        <v>186</v>
      </c>
      <c r="G25" s="162"/>
      <c r="H25" s="162"/>
      <c r="I25" s="162"/>
      <c r="J25" s="96"/>
      <c r="K25" s="96"/>
      <c r="L25" s="95" t="s">
        <v>51</v>
      </c>
      <c r="M25" s="159" t="s">
        <v>181</v>
      </c>
      <c r="N25" s="159"/>
      <c r="O25" s="159"/>
      <c r="P25" s="159"/>
    </row>
    <row r="26" spans="2:16" ht="13.5" customHeight="1" x14ac:dyDescent="0.25">
      <c r="B26" s="160"/>
      <c r="C26" s="107"/>
      <c r="D26" s="107"/>
      <c r="E26" s="125" t="s">
        <v>50</v>
      </c>
      <c r="F26" s="162" t="s">
        <v>181</v>
      </c>
      <c r="G26" s="162"/>
      <c r="H26" s="162"/>
      <c r="I26" s="162"/>
      <c r="J26" s="96"/>
      <c r="K26" s="96"/>
      <c r="L26" s="95" t="s">
        <v>49</v>
      </c>
      <c r="M26" s="159" t="s">
        <v>181</v>
      </c>
      <c r="N26" s="159"/>
      <c r="O26" s="159"/>
      <c r="P26" s="15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1" t="s">
        <v>53</v>
      </c>
      <c r="C28" s="151"/>
      <c r="D28" s="15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09">
        <v>0.29444444444444445</v>
      </c>
      <c r="D30" s="112"/>
      <c r="E30" s="112"/>
      <c r="F30" s="112"/>
      <c r="G30" s="112"/>
      <c r="H30" s="112"/>
      <c r="I30" s="112">
        <v>0.14722222222222223</v>
      </c>
      <c r="J30" s="112"/>
      <c r="K30" s="113"/>
      <c r="L30" s="112"/>
      <c r="M30" s="112"/>
      <c r="N30" s="112"/>
      <c r="O30" s="112"/>
      <c r="P30" s="105">
        <f>SUM(C30:J30,L30:N30)</f>
        <v>0.44166666666666665</v>
      </c>
    </row>
    <row r="31" spans="2:16" ht="14.1" customHeight="1" x14ac:dyDescent="0.25">
      <c r="B31" s="25" t="s">
        <v>172</v>
      </c>
      <c r="C31" s="137">
        <v>0.2986111111111111</v>
      </c>
      <c r="D31" s="138">
        <v>0.16666666666666666</v>
      </c>
      <c r="E31" s="133"/>
      <c r="F31" s="133"/>
      <c r="G31" s="133"/>
      <c r="H31" s="133"/>
      <c r="I31" s="133"/>
      <c r="J31" s="133"/>
      <c r="K31" s="133"/>
      <c r="L31" s="129"/>
      <c r="M31" s="129"/>
      <c r="N31" s="129"/>
      <c r="O31" s="120"/>
      <c r="P31" s="105">
        <f>SUM(C31:N31)</f>
        <v>0.46527777777777779</v>
      </c>
    </row>
    <row r="32" spans="2:16" ht="14.1" customHeight="1" x14ac:dyDescent="0.25">
      <c r="B32" s="25" t="s">
        <v>68</v>
      </c>
      <c r="C32" s="130"/>
      <c r="D32" s="131">
        <v>6.805555555555555E-2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21"/>
      <c r="P32" s="105">
        <f>SUM(C32:N32)</f>
        <v>6.805555555555555E-2</v>
      </c>
    </row>
    <row r="33" spans="2:16" ht="14.1" customHeight="1" thickBot="1" x14ac:dyDescent="0.3">
      <c r="B33" s="25" t="s">
        <v>69</v>
      </c>
      <c r="C33" s="13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  <c r="P33" s="126">
        <f>SUM(C33:N33)</f>
        <v>0</v>
      </c>
    </row>
    <row r="34" spans="2:16" ht="14.1" customHeight="1" x14ac:dyDescent="0.25">
      <c r="B34" s="72" t="s">
        <v>170</v>
      </c>
      <c r="C34" s="90">
        <f>C31-C32-C33</f>
        <v>0.2986111111111111</v>
      </c>
      <c r="D34" s="90">
        <f t="shared" ref="D34:P34" si="2">D31-D32-D33</f>
        <v>9.8611111111111108E-2</v>
      </c>
      <c r="E34" s="90">
        <f t="shared" si="2"/>
        <v>0</v>
      </c>
      <c r="F34" s="90">
        <f t="shared" si="2"/>
        <v>0</v>
      </c>
      <c r="G34" s="90">
        <f t="shared" si="2"/>
        <v>0</v>
      </c>
      <c r="H34" s="90">
        <f t="shared" si="2"/>
        <v>0</v>
      </c>
      <c r="I34" s="90">
        <f t="shared" si="2"/>
        <v>0</v>
      </c>
      <c r="J34" s="90">
        <f t="shared" si="2"/>
        <v>0</v>
      </c>
      <c r="K34" s="90">
        <f t="shared" si="2"/>
        <v>0</v>
      </c>
      <c r="L34" s="90">
        <f t="shared" si="2"/>
        <v>0</v>
      </c>
      <c r="M34" s="90">
        <f t="shared" si="2"/>
        <v>0</v>
      </c>
      <c r="N34" s="90">
        <f t="shared" si="2"/>
        <v>0</v>
      </c>
      <c r="O34" s="89"/>
      <c r="P34" s="73">
        <f t="shared" si="2"/>
        <v>0.39722222222222225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77" t="s">
        <v>70</v>
      </c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8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8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79"/>
      <c r="C41" s="176"/>
      <c r="D41" s="176"/>
      <c r="E41" s="176"/>
      <c r="F41" s="176"/>
      <c r="G41" s="176"/>
      <c r="H41" s="176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71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188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93"/>
      <c r="C52" s="194"/>
      <c r="D52" s="171"/>
      <c r="E52" s="171"/>
      <c r="F52" s="171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169</v>
      </c>
      <c r="C53" s="197"/>
      <c r="D53" s="102"/>
      <c r="E53" s="102"/>
      <c r="F53" s="102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168</v>
      </c>
      <c r="C54" s="199"/>
      <c r="D54" s="199"/>
      <c r="E54" s="199"/>
      <c r="F54" s="136">
        <v>1667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72</v>
      </c>
      <c r="C56" s="18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1" t="s">
        <v>73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74</v>
      </c>
      <c r="O57" s="182"/>
      <c r="P57" s="185"/>
    </row>
    <row r="58" spans="2:16" ht="17.100000000000001" customHeight="1" x14ac:dyDescent="0.25">
      <c r="B58" s="186" t="s">
        <v>75</v>
      </c>
      <c r="C58" s="187"/>
      <c r="D58" s="188"/>
      <c r="E58" s="186" t="s">
        <v>76</v>
      </c>
      <c r="F58" s="187"/>
      <c r="G58" s="188"/>
      <c r="H58" s="187" t="s">
        <v>77</v>
      </c>
      <c r="I58" s="187"/>
      <c r="J58" s="187"/>
      <c r="K58" s="189" t="s">
        <v>78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79</v>
      </c>
      <c r="C59" s="207"/>
      <c r="D59" s="32" t="b">
        <v>1</v>
      </c>
      <c r="E59" s="206" t="s">
        <v>80</v>
      </c>
      <c r="F59" s="207"/>
      <c r="G59" s="32" t="b">
        <v>1</v>
      </c>
      <c r="H59" s="208" t="s">
        <v>81</v>
      </c>
      <c r="I59" s="207"/>
      <c r="J59" s="32" t="b">
        <v>1</v>
      </c>
      <c r="K59" s="208" t="s">
        <v>82</v>
      </c>
      <c r="L59" s="207"/>
      <c r="M59" s="32" t="b">
        <v>1</v>
      </c>
      <c r="N59" s="209" t="s">
        <v>83</v>
      </c>
      <c r="O59" s="207"/>
      <c r="P59" s="32" t="b">
        <v>1</v>
      </c>
    </row>
    <row r="60" spans="2:16" ht="20.100000000000001" customHeight="1" x14ac:dyDescent="0.25">
      <c r="B60" s="206" t="s">
        <v>84</v>
      </c>
      <c r="C60" s="207"/>
      <c r="D60" s="32" t="b">
        <v>1</v>
      </c>
      <c r="E60" s="206" t="s">
        <v>85</v>
      </c>
      <c r="F60" s="207"/>
      <c r="G60" s="32" t="b">
        <v>1</v>
      </c>
      <c r="H60" s="208" t="s">
        <v>86</v>
      </c>
      <c r="I60" s="207"/>
      <c r="J60" s="32" t="b">
        <v>1</v>
      </c>
      <c r="K60" s="208" t="s">
        <v>87</v>
      </c>
      <c r="L60" s="207"/>
      <c r="M60" s="32" t="b">
        <v>1</v>
      </c>
      <c r="N60" s="209" t="s">
        <v>88</v>
      </c>
      <c r="O60" s="207"/>
      <c r="P60" s="32" t="b">
        <v>1</v>
      </c>
    </row>
    <row r="61" spans="2:16" ht="20.100000000000001" customHeight="1" x14ac:dyDescent="0.25">
      <c r="B61" s="206" t="s">
        <v>89</v>
      </c>
      <c r="C61" s="207"/>
      <c r="D61" s="32" t="b">
        <v>1</v>
      </c>
      <c r="E61" s="206" t="s">
        <v>90</v>
      </c>
      <c r="F61" s="207"/>
      <c r="G61" s="32" t="b">
        <v>1</v>
      </c>
      <c r="H61" s="208" t="s">
        <v>91</v>
      </c>
      <c r="I61" s="207"/>
      <c r="J61" s="32" t="b">
        <v>1</v>
      </c>
      <c r="K61" s="208" t="s">
        <v>92</v>
      </c>
      <c r="L61" s="207"/>
      <c r="M61" s="32" t="b">
        <v>1</v>
      </c>
      <c r="N61" s="209" t="s">
        <v>93</v>
      </c>
      <c r="O61" s="207"/>
      <c r="P61" s="32" t="b">
        <v>1</v>
      </c>
    </row>
    <row r="62" spans="2:16" ht="20.100000000000001" customHeight="1" x14ac:dyDescent="0.25">
      <c r="B62" s="208" t="s">
        <v>91</v>
      </c>
      <c r="C62" s="207"/>
      <c r="D62" s="32" t="b">
        <v>1</v>
      </c>
      <c r="E62" s="206" t="s">
        <v>94</v>
      </c>
      <c r="F62" s="207"/>
      <c r="G62" s="32" t="b">
        <v>1</v>
      </c>
      <c r="H62" s="208" t="s">
        <v>95</v>
      </c>
      <c r="I62" s="207"/>
      <c r="J62" s="32" t="b">
        <v>0</v>
      </c>
      <c r="K62" s="208" t="s">
        <v>96</v>
      </c>
      <c r="L62" s="207"/>
      <c r="M62" s="32" t="b">
        <v>1</v>
      </c>
      <c r="N62" s="209" t="s">
        <v>86</v>
      </c>
      <c r="O62" s="207"/>
      <c r="P62" s="32" t="b">
        <v>1</v>
      </c>
    </row>
    <row r="63" spans="2:16" ht="20.100000000000001" customHeight="1" x14ac:dyDescent="0.25">
      <c r="B63" s="208" t="s">
        <v>97</v>
      </c>
      <c r="C63" s="207"/>
      <c r="D63" s="32" t="b">
        <v>1</v>
      </c>
      <c r="E63" s="206" t="s">
        <v>98</v>
      </c>
      <c r="F63" s="207"/>
      <c r="G63" s="32" t="b">
        <v>1</v>
      </c>
      <c r="H63" s="37"/>
      <c r="I63" s="38"/>
      <c r="J63" s="39"/>
      <c r="K63" s="208" t="s">
        <v>99</v>
      </c>
      <c r="L63" s="207"/>
      <c r="M63" s="32" t="b">
        <v>1</v>
      </c>
      <c r="N63" s="209" t="s">
        <v>167</v>
      </c>
      <c r="O63" s="207"/>
      <c r="P63" s="32" t="b">
        <v>1</v>
      </c>
    </row>
    <row r="64" spans="2:16" ht="20.100000000000001" customHeight="1" x14ac:dyDescent="0.25">
      <c r="B64" s="208" t="s">
        <v>100</v>
      </c>
      <c r="C64" s="207"/>
      <c r="D64" s="32" t="b">
        <v>0</v>
      </c>
      <c r="E64" s="206" t="s">
        <v>101</v>
      </c>
      <c r="F64" s="207"/>
      <c r="G64" s="32" t="b">
        <v>1</v>
      </c>
      <c r="H64" s="40"/>
      <c r="I64" s="41"/>
      <c r="J64" s="42"/>
      <c r="K64" s="216" t="s">
        <v>102</v>
      </c>
      <c r="L64" s="21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6" t="s">
        <v>165</v>
      </c>
      <c r="F65" s="20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0" t="s">
        <v>108</v>
      </c>
      <c r="C69" s="210"/>
      <c r="D69" s="50"/>
      <c r="E69" s="50"/>
      <c r="F69" s="212" t="s">
        <v>109</v>
      </c>
      <c r="G69" s="214" t="s">
        <v>110</v>
      </c>
      <c r="H69" s="50"/>
      <c r="I69" s="210" t="s">
        <v>111</v>
      </c>
      <c r="J69" s="210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211"/>
      <c r="C70" s="211"/>
      <c r="D70" s="54"/>
      <c r="E70" s="55"/>
      <c r="F70" s="213"/>
      <c r="G70" s="215"/>
      <c r="H70" s="56"/>
      <c r="I70" s="211"/>
      <c r="J70" s="211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-153.93799999999999</v>
      </c>
      <c r="D72" s="98">
        <v>-156.203</v>
      </c>
      <c r="E72" s="78" t="s">
        <v>121</v>
      </c>
      <c r="F72" s="98">
        <v>16.8</v>
      </c>
      <c r="G72" s="98">
        <v>16.399999999999999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-137.83500000000001</v>
      </c>
      <c r="D73" s="98">
        <v>-142.35</v>
      </c>
      <c r="E73" s="79" t="s">
        <v>125</v>
      </c>
      <c r="F73" s="99">
        <v>10</v>
      </c>
      <c r="G73" s="99">
        <v>25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-210.292</v>
      </c>
      <c r="D74" s="98">
        <v>-212.267</v>
      </c>
      <c r="E74" s="79" t="s">
        <v>130</v>
      </c>
      <c r="F74" s="108">
        <v>10</v>
      </c>
      <c r="G74" s="225">
        <v>10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-112.76300000000001</v>
      </c>
      <c r="D75" s="98">
        <v>-116.66</v>
      </c>
      <c r="E75" s="79" t="s">
        <v>135</v>
      </c>
      <c r="F75" s="108">
        <v>40</v>
      </c>
      <c r="G75" s="225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23.6661</v>
      </c>
      <c r="D76" s="98">
        <v>21.286000000000001</v>
      </c>
      <c r="E76" s="79" t="s">
        <v>140</v>
      </c>
      <c r="F76" s="108">
        <v>35</v>
      </c>
      <c r="G76" s="225">
        <v>35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28.012</v>
      </c>
      <c r="D77" s="98">
        <v>25.010999999999999</v>
      </c>
      <c r="E77" s="79" t="s">
        <v>145</v>
      </c>
      <c r="F77" s="108">
        <v>160</v>
      </c>
      <c r="G77" s="225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19.984000000000002</v>
      </c>
      <c r="D78" s="98">
        <v>17.888000000000002</v>
      </c>
      <c r="E78" s="79" t="s">
        <v>150</v>
      </c>
      <c r="F78" s="100"/>
      <c r="G78" s="100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20.831</v>
      </c>
      <c r="D79" s="98">
        <v>18.666</v>
      </c>
      <c r="E79" s="78" t="s">
        <v>155</v>
      </c>
      <c r="F79" s="98">
        <v>17</v>
      </c>
      <c r="G79" s="98">
        <v>6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2.23E-5</v>
      </c>
      <c r="D80" s="101">
        <v>2.19E-5</v>
      </c>
      <c r="E80" s="79" t="s">
        <v>160</v>
      </c>
      <c r="F80" s="99">
        <v>18</v>
      </c>
      <c r="G80" s="99">
        <v>69</v>
      </c>
      <c r="H80" s="91"/>
      <c r="I80" s="66" t="s">
        <v>161</v>
      </c>
      <c r="J80" s="33">
        <v>0</v>
      </c>
      <c r="K80" s="65" t="s">
        <v>162</v>
      </c>
      <c r="L80" s="33">
        <v>4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55" t="s">
        <v>164</v>
      </c>
      <c r="C84" s="155"/>
    </row>
    <row r="85" spans="2:16" ht="15" customHeight="1" x14ac:dyDescent="0.25">
      <c r="B85" s="156" t="s">
        <v>187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</row>
    <row r="86" spans="2:16" ht="15" customHeight="1" x14ac:dyDescent="0.25"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1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2024-08-04T04:12:50Z</dcterms:modified>
</cp:coreProperties>
</file>