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KMTNet-CTIO\바탕화면\관측 관련\관측일지\2026\9월\"/>
    </mc:Choice>
  </mc:AlternateContent>
  <xr:revisionPtr revIDLastSave="0" documentId="13_ncr:1_{7172C762-1F6C-4E9B-99BD-0FDC91E80CBA}" xr6:coauthVersionLast="36" xr6:coauthVersionMax="47" xr10:uidLastSave="{00000000-0000-0000-0000-000000000000}"/>
  <bookViews>
    <workbookView xWindow="2950" yWindow="530" windowWidth="19200" windowHeight="1449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1" l="1"/>
  <c r="P32" i="1"/>
  <c r="P31" i="1"/>
  <c r="P34" i="1" l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J12" i="1" l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4C3DD764-85CB-42B0-AF4B-85D9C3FB805B}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<sst xmlns="http://schemas.openxmlformats.org/spreadsheetml/2006/main" count="221" uniqueCount="206">
  <si>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</si>
  <si>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</si>
  <si>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</si>
  <si>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</si>
  <si>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</si>
  <si>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</si>
  <si>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</si>
  <si>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</si>
  <si>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</si>
  <si>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</si>
  <si>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</si>
  <si>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</si>
  <si>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</si>
  <si>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</si>
  <si>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</si>
  <si>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</si>
  <si>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</si>
  <si>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</si>
  <si>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</si>
  <si>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</si>
  <si>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</si>
  <si>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</si>
  <si>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</si>
  <si>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</si>
  <si>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</si>
  <si>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</si>
  <si>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</si>
  <si>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</si>
  <si>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</si>
  <si>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</si>
  <si>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</si>
  <si>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</si>
  <si>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</si>
  <si>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</si>
  <si>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</si>
  <si>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</si>
  <si>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</si>
  <si>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</si>
  <si>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</si>
  <si>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</si>
  <si>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</si>
  <si>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</si>
  <si>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</si>
  <si>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</si>
  <si>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</si>
  <si>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</si>
  <si>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</si>
  <si>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</si>
  <si>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</si>
  <si>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</si>
  <si>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</si>
  <si>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</si>
  <si>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</si>
  <si>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</si>
  <si>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</si>
  <si>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</si>
  <si>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</si>
  <si>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</si>
  <si>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</si>
  <si>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</si>
  <si>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</si>
  <si>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</si>
  <si>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</si>
  <si>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</si>
  <si>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</si>
  <si>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</si>
  <si>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</si>
  <si>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</si>
  <si>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</si>
  <si>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</si>
  <si>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</si>
  <si>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</si>
  <si>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</si>
  <si>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</si>
  <si>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</si>
  <si>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</si>
  <si>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</si>
  <si>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</si>
  <si>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</si>
  <si>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</si>
  <si>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</si>
  <si>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</si>
  <si>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</si>
  <si>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</si>
  <si>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</si>
  <si>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</si>
  <si>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</si>
  <si>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</si>
  <si>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</si>
  <si>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</si>
  <si>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</si>
  <si>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</si>
  <si>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</si>
  <si>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</si>
  <si>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</si>
  <si>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</si>
  <si>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</si>
  <si>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</si>
  <si>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</si>
  <si>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</si>
  <si>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</si>
  <si>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</si>
  <si>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</si>
  <si>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</si>
  <si>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</si>
  <si>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</si>
  <si>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</si>
  <si>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</si>
  <si>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</si>
  <si>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</si>
  <si>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</si>
  <si>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</si>
  <si>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</si>
  <si>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</si>
  <si>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</si>
  <si>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</si>
  <si>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</si>
  <si>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</si>
  <si>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</si>
  <si>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</si>
  <si>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</si>
  <si>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</si>
  <si>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</si>
  <si>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</si>
  <si>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</si>
  <si>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</si>
  <si>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</si>
  <si>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</si>
  <si>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</si>
  <si>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</si>
  <si>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</si>
  <si>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</si>
  <si>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</si>
  <si>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</si>
  <si>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</si>
  <si>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</si>
  <si>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</si>
  <si>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</si>
  <si>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</si>
  <si>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</si>
  <si>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</si>
  <si>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</si>
  <si>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</si>
  <si>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</si>
  <si>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</si>
  <si>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</si>
  <si>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</si>
  <si>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</si>
  <si>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</si>
  <si>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</si>
  <si>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</si>
  <si>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</si>
  <si>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</si>
  <si>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</si>
  <si>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</si>
  <si>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</si>
  <si>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</si>
  <si>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</si>
  <si>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</si>
  <si>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</si>
  <si>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</si>
  <si>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</si>
  <si>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2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</si>
  <si>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</si>
  <si>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</si>
  <si>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</si>
  <si>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</si>
  <si>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23" type="noConversion"/>
  </si>
  <si>
    <t>돔 셔터 
이상</t>
    <phoneticPr fontId="23" type="noConversion"/>
  </si>
  <si>
    <t>돔 회전
소음</t>
    <phoneticPr fontId="23" type="noConversion"/>
  </si>
  <si>
    <t>돔 셔터
소음</t>
    <phoneticPr fontId="2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</si>
  <si>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</si>
  <si>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</si>
  <si>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</si>
  <si>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</si>
  <si>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</si>
  <si>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>BLG Normal mode(mklist.f) LAST No.</t>
    <phoneticPr fontId="3" type="noConversion"/>
  </si>
  <si>
    <t xml:space="preserve">ALL </t>
    <phoneticPr fontId="3" type="noConversion"/>
  </si>
  <si>
    <t>R</t>
    <phoneticPr fontId="3" type="noConversion"/>
  </si>
  <si>
    <t>이순창</t>
    <phoneticPr fontId="3" type="noConversion"/>
  </si>
  <si>
    <t>BLG</t>
    <phoneticPr fontId="3" type="noConversion"/>
  </si>
  <si>
    <t>1. 월령 40% 이상으로 방풍막 설치.</t>
    <phoneticPr fontId="3" type="noConversion"/>
  </si>
  <si>
    <t>SW</t>
    <phoneticPr fontId="3" type="noConversion"/>
  </si>
  <si>
    <t>N</t>
    <phoneticPr fontId="3" type="noConversion"/>
  </si>
  <si>
    <t>ALL</t>
    <phoneticPr fontId="3" type="noConversion"/>
  </si>
  <si>
    <t>LSST</t>
    <phoneticPr fontId="3" type="noConversion"/>
  </si>
  <si>
    <t>TMT</t>
    <phoneticPr fontId="3" type="noConversion"/>
  </si>
  <si>
    <t>MMA</t>
    <phoneticPr fontId="3" type="noConversion"/>
  </si>
  <si>
    <t>1. [00:04-02:28] 짙은 구름으로 인해 관측 대기 및 개시.</t>
    <phoneticPr fontId="3" type="noConversion"/>
  </si>
  <si>
    <t>C_024366-024398</t>
    <phoneticPr fontId="3" type="noConversion"/>
  </si>
  <si>
    <t>E_024412</t>
    <phoneticPr fontId="3" type="noConversion"/>
  </si>
  <si>
    <t>2. [E_024412] Half shutter 오류. (HA : +00:38:14.92 / Az : -2.2 / El : 40.1)</t>
    <phoneticPr fontId="3" type="noConversion"/>
  </si>
  <si>
    <t>E_024416</t>
    <phoneticPr fontId="3" type="noConversion"/>
  </si>
  <si>
    <t>3. [E_024416] Half shutter 오류. (HA : +00:52:13.03 / Az : -2.4 / El : 38.0)</t>
    <phoneticPr fontId="3" type="noConversion"/>
  </si>
  <si>
    <t>C_024419-024436</t>
    <phoneticPr fontId="3" type="noConversion"/>
  </si>
  <si>
    <t>G_024441-024443:K</t>
    <phoneticPr fontId="3" type="noConversion"/>
  </si>
  <si>
    <t>D_024475</t>
    <phoneticPr fontId="3" type="noConversion"/>
  </si>
  <si>
    <t>E_024509</t>
    <phoneticPr fontId="3" type="noConversion"/>
  </si>
  <si>
    <t>5. [E_024509] Half shutter 오류. (HA : +00:40:14.85 / Az : -53.7 / El : 79.9)</t>
    <phoneticPr fontId="3" type="noConversion"/>
  </si>
  <si>
    <t>6. [09:21] 짙은 구름으로 인해 관측 중단.</t>
    <phoneticPr fontId="3" type="noConversion"/>
  </si>
  <si>
    <t>C_024450-024530</t>
    <phoneticPr fontId="3" type="noConversion"/>
  </si>
  <si>
    <t>7. 영상들이 전반적으로 구름의 영향을 받음.</t>
    <phoneticPr fontId="3" type="noConversion"/>
  </si>
  <si>
    <t>4. [D_024475] 돔 셔터 싱크 해제된 영상.</t>
    <phoneticPr fontId="3" type="noConversion"/>
  </si>
  <si>
    <t>E_024531-024541</t>
    <phoneticPr fontId="3" type="noConversion"/>
  </si>
  <si>
    <t>8. [E_024531-024536] 필터와 프로젝트명을 오기입한 bias.</t>
    <phoneticPr fontId="3" type="noConversion"/>
  </si>
  <si>
    <t>2. [07:05-07:10] Focuser 초기화 중, 오류로 인해 시간 소요.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</si>
</sst>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5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3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2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4" fillId="0" borderId="40" xfId="0" applyFont="1" applyBorder="1" applyAlignment="1">
      <alignment vertical="center" wrapText="1"/>
    </xf>
    <xf numFmtId="0" fontId="2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24" fillId="0" borderId="43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2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25" fillId="10" borderId="11" xfId="0" applyFont="1" applyFill="1" applyBorder="1" applyAlignment="1">
      <alignment horizontal="center" vertical="center"/>
    </xf>
    <xf numFmtId="0" fontId="25" fillId="10" borderId="12" xfId="0" applyFont="1" applyFill="1" applyBorder="1" applyAlignment="1">
      <alignment horizontal="center" vertical="center"/>
    </xf>
    <xf numFmtId="0" fontId="2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7" fillId="0" borderId="49" xfId="0" applyFont="1" applyBorder="1" applyAlignment="1">
      <alignment horizontal="center"/>
    </xf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0" xfId="0" applyFont="1" applyAlignment="1"/>
    <xf numFmtId="0" fontId="22" fillId="0" borderId="2" xfId="0" applyFont="1" applyBorder="1" applyAlignment="1">
      <alignment horizontal="center" vertical="center" wrapText="1"/>
    </xf>
    <xf numFmtId="0" fontId="3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24" fillId="0" borderId="32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7" fillId="0" borderId="0" xfId="0" applyFont="1" applyAlignment="1">
      <alignment horizontal="center"/>
    </xf>
    <xf numFmtId="0" fontId="27" fillId="0" borderId="29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29" xfId="0" applyFont="1" applyBorder="1" applyAlignment="1">
      <alignment horizontal="center"/>
    </xf>
    <xf numFmtId="0" fontId="24" fillId="0" borderId="38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146050</xdr:rowOff>
        </xdr:from>
        <xdr:to>
          <xdr:col>10</xdr:col>
          <xdr:colOff>419100</xdr:colOff>
          <xdr:row>10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146050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146050</xdr:rowOff>
        </xdr:from>
        <xdr:to>
          <xdr:col>11</xdr:col>
          <xdr:colOff>419100</xdr:colOff>
          <xdr:row>10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146050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146050</xdr:rowOff>
        </xdr:from>
        <xdr:to>
          <xdr:col>12</xdr:col>
          <xdr:colOff>419100</xdr:colOff>
          <xdr:row>10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146050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146050</xdr:rowOff>
        </xdr:from>
        <xdr:to>
          <xdr:col>13</xdr:col>
          <xdr:colOff>419100</xdr:colOff>
          <xdr:row>10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146050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146050</xdr:rowOff>
        </xdr:from>
        <xdr:to>
          <xdr:col>14</xdr:col>
          <xdr:colOff>419100</xdr:colOff>
          <xdr:row>10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146050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146050</xdr:rowOff>
        </xdr:from>
        <xdr:to>
          <xdr:col>15</xdr:col>
          <xdr:colOff>419100</xdr:colOff>
          <xdr:row>10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146050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241300</xdr:rowOff>
        </xdr:from>
        <xdr:to>
          <xdr:col>9</xdr:col>
          <xdr:colOff>419100</xdr:colOff>
          <xdr:row>59</xdr:row>
          <xdr:rowOff>241300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topLeftCell="A66" zoomScale="145" zoomScaleNormal="145" workbookViewId="0">
      <selection activeCell="F68" sqref="F68"/>
    </sheetView>
  </sheetViews>
  <sheetFormatPr defaultColWidth="0" defaultRowHeight="11.5" zeroHeight="1" x14ac:dyDescent="0.45"/>
  <cols>
    <col min="1" max="1" width="0.7265625" style="61" customWidth="1"/>
    <col min="2" max="2" width="7.7265625" style="61" customWidth="1"/>
    <col min="3" max="16" width="6.7265625" style="61" customWidth="1"/>
    <col min="17" max="17" width="0.7265625" style="61" customWidth="1"/>
    <col min="18" max="18" width="9.1796875" style="61" hidden="1" customWidth="1"/>
    <col min="19" max="16384" width="9.1796875" style="61" hidden="1"/>
  </cols>
  <sheetData>
    <row r="1" spans="2:16" ht="13.5" customHeight="1" x14ac:dyDescent="0.45"/>
    <row r="2" spans="2:16" ht="14.25" customHeight="1" thickBot="1" x14ac:dyDescent="0.5">
      <c r="B2" s="106" t="s">
        <v>0</v>
      </c>
      <c r="C2" s="10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5">
      <c r="B3" s="30" t="s">
        <v>1</v>
      </c>
      <c r="C3" s="149">
        <v>46295</v>
      </c>
      <c r="D3" s="150"/>
      <c r="E3" s="1"/>
      <c r="F3" s="1"/>
      <c r="G3" s="1"/>
      <c r="H3" s="1"/>
      <c r="I3" s="1"/>
      <c r="J3" s="1"/>
      <c r="K3" s="62" t="s">
        <v>2</v>
      </c>
      <c r="L3" s="151">
        <f>(P31-(P32+P33))/P31*100</f>
        <v>74.100719424460436</v>
      </c>
      <c r="M3" s="151"/>
      <c r="N3" s="62" t="s">
        <v>3</v>
      </c>
      <c r="O3" s="151">
        <f>(P31-P33)/P31*100</f>
        <v>100</v>
      </c>
      <c r="P3" s="151"/>
    </row>
    <row r="4" spans="2:16" ht="14.25" customHeight="1" x14ac:dyDescent="0.45">
      <c r="B4" s="30" t="s">
        <v>4</v>
      </c>
      <c r="C4" s="2" t="s">
        <v>179</v>
      </c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45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4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45">
      <c r="B7" s="106" t="s">
        <v>7</v>
      </c>
      <c r="C7" s="106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45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 x14ac:dyDescent="0.45">
      <c r="B9" s="31" t="s">
        <v>22</v>
      </c>
      <c r="C9" s="24">
        <v>0.98333333333333339</v>
      </c>
      <c r="D9" s="7"/>
      <c r="E9" s="7">
        <v>9.1999999999999993</v>
      </c>
      <c r="F9" s="7">
        <v>45</v>
      </c>
      <c r="G9" s="32" t="s">
        <v>182</v>
      </c>
      <c r="H9" s="7">
        <v>1.5</v>
      </c>
      <c r="I9" s="32">
        <v>86.4</v>
      </c>
      <c r="J9" s="8">
        <f>IF(L9, 1, 0) + IF(M9, 2, 0) + IF(N9, 4, 0) + IF(O9, 8, 0) + IF(P9, 16, 0)</f>
        <v>8</v>
      </c>
      <c r="K9" s="9" t="b">
        <v>0</v>
      </c>
      <c r="L9" s="9" t="b">
        <v>0</v>
      </c>
      <c r="M9" s="9" t="b">
        <v>0</v>
      </c>
      <c r="N9" s="9" t="b">
        <v>0</v>
      </c>
      <c r="O9" s="9" t="b">
        <v>1</v>
      </c>
      <c r="P9" s="9" t="b">
        <v>0</v>
      </c>
    </row>
    <row r="10" spans="2:16" ht="14.25" customHeight="1" x14ac:dyDescent="0.45">
      <c r="B10" s="31" t="s">
        <v>23</v>
      </c>
      <c r="C10" s="24">
        <v>0.19027777777777777</v>
      </c>
      <c r="D10" s="7">
        <v>2.1</v>
      </c>
      <c r="E10" s="7">
        <v>8.3000000000000007</v>
      </c>
      <c r="F10" s="7">
        <v>51</v>
      </c>
      <c r="G10" s="32" t="s">
        <v>183</v>
      </c>
      <c r="H10" s="7">
        <v>3.4</v>
      </c>
      <c r="I10" s="10"/>
      <c r="J10" s="8">
        <f>IF(L10, 1, 0) + IF(M10, 2, 0) + IF(N10, 4, 0) + IF(O10, 8, 0) + IF(P10, 16, 0)</f>
        <v>0</v>
      </c>
      <c r="K10" s="9" t="b">
        <v>1</v>
      </c>
      <c r="L10" s="9" t="b">
        <v>0</v>
      </c>
      <c r="M10" s="9" t="b">
        <v>0</v>
      </c>
      <c r="N10" s="9" t="b">
        <v>0</v>
      </c>
      <c r="O10" s="9" t="b">
        <v>0</v>
      </c>
      <c r="P10" s="9" t="b">
        <v>0</v>
      </c>
    </row>
    <row r="11" spans="2:16" ht="14.25" customHeight="1" thickBot="1" x14ac:dyDescent="0.5">
      <c r="B11" s="11" t="s">
        <v>24</v>
      </c>
      <c r="C11" s="24">
        <v>0.38958333333333334</v>
      </c>
      <c r="D11" s="12">
        <v>1.7</v>
      </c>
      <c r="E11" s="12">
        <v>8.5</v>
      </c>
      <c r="F11" s="12">
        <v>52</v>
      </c>
      <c r="G11" s="32" t="s">
        <v>183</v>
      </c>
      <c r="H11" s="7">
        <v>2.7</v>
      </c>
      <c r="I11" s="13"/>
      <c r="J11" s="8">
        <f>IF(L11, 1, 0) + IF(M11, 2, 0) + IF(N11, 4, 0) + IF(O11, 8, 0) + IF(P11, 16, 0)</f>
        <v>8</v>
      </c>
      <c r="K11" s="9" t="b">
        <v>0</v>
      </c>
      <c r="L11" s="9" t="b">
        <v>0</v>
      </c>
      <c r="M11" s="9" t="b">
        <v>0</v>
      </c>
      <c r="N11" s="9" t="b">
        <v>0</v>
      </c>
      <c r="O11" s="9" t="b">
        <v>1</v>
      </c>
      <c r="P11" s="9" t="b">
        <v>0</v>
      </c>
    </row>
    <row r="12" spans="2:16" ht="14.25" customHeight="1" thickBot="1" x14ac:dyDescent="0.5">
      <c r="B12" s="14" t="s">
        <v>25</v>
      </c>
      <c r="C12" s="15">
        <f>(24-C9)+C11</f>
        <v>23.40625</v>
      </c>
      <c r="D12" s="16">
        <f>AVERAGE(D9:D11)</f>
        <v>1.9</v>
      </c>
      <c r="E12" s="16">
        <f>AVERAGE(E9:E11)</f>
        <v>8.6666666666666661</v>
      </c>
      <c r="F12" s="17">
        <f>AVERAGE(F9:F11)</f>
        <v>49.333333333333336</v>
      </c>
      <c r="G12" s="18"/>
      <c r="H12" s="19">
        <f>AVERAGE(H9:H11)</f>
        <v>2.5333333333333337</v>
      </c>
      <c r="I12" s="1"/>
      <c r="J12" s="20">
        <f>AVERAGE(J9:J11)</f>
        <v>5.333333333333333</v>
      </c>
      <c r="K12" s="1"/>
      <c r="L12" s="1"/>
      <c r="M12" s="1"/>
      <c r="N12" s="1"/>
      <c r="O12" s="1"/>
      <c r="P12" s="1"/>
    </row>
    <row r="13" spans="2:16" ht="14.15" customHeight="1" x14ac:dyDescent="0.4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5" customHeight="1" x14ac:dyDescent="0.45">
      <c r="B14" s="106" t="s">
        <v>26</v>
      </c>
      <c r="C14" s="106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5" customHeight="1" x14ac:dyDescent="0.45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5" customHeight="1" x14ac:dyDescent="0.45">
      <c r="B16" s="31" t="s">
        <v>41</v>
      </c>
      <c r="C16" s="23" t="s">
        <v>171</v>
      </c>
      <c r="D16" s="23" t="s">
        <v>177</v>
      </c>
      <c r="E16" s="23" t="s">
        <v>180</v>
      </c>
      <c r="F16" s="23" t="s">
        <v>187</v>
      </c>
      <c r="G16" s="23" t="s">
        <v>185</v>
      </c>
      <c r="H16" s="23" t="s">
        <v>186</v>
      </c>
      <c r="I16" s="23" t="s">
        <v>184</v>
      </c>
      <c r="J16" s="23"/>
      <c r="K16" s="23"/>
      <c r="L16" s="23"/>
      <c r="M16" s="23"/>
      <c r="N16" s="23"/>
      <c r="O16" s="23"/>
      <c r="P16" s="23" t="s">
        <v>171</v>
      </c>
    </row>
    <row r="17" spans="2:16" ht="14.15" customHeight="1" x14ac:dyDescent="0.45">
      <c r="B17" s="31" t="s">
        <v>42</v>
      </c>
      <c r="C17" s="24">
        <v>0.93055555555555547</v>
      </c>
      <c r="D17" s="24">
        <v>0.93125000000000002</v>
      </c>
      <c r="E17" s="24">
        <v>0.10277777777777779</v>
      </c>
      <c r="F17" s="24">
        <v>0.11875000000000001</v>
      </c>
      <c r="G17" s="24">
        <v>0.21458333333333335</v>
      </c>
      <c r="H17" s="24">
        <v>0.38125000000000003</v>
      </c>
      <c r="I17" s="24">
        <v>0.39305555555555555</v>
      </c>
      <c r="J17" s="24"/>
      <c r="K17" s="24"/>
      <c r="L17" s="24"/>
      <c r="M17" s="24"/>
      <c r="N17" s="24"/>
      <c r="O17" s="24"/>
      <c r="P17" s="24">
        <v>0.4069444444444445</v>
      </c>
    </row>
    <row r="18" spans="2:16" ht="14.15" customHeight="1" x14ac:dyDescent="0.45">
      <c r="B18" s="31" t="s">
        <v>43</v>
      </c>
      <c r="C18" s="23">
        <v>24359</v>
      </c>
      <c r="D18" s="23">
        <v>24360</v>
      </c>
      <c r="E18" s="23">
        <v>24366</v>
      </c>
      <c r="F18" s="23">
        <v>24377</v>
      </c>
      <c r="G18" s="23">
        <v>24419</v>
      </c>
      <c r="H18" s="23">
        <v>24526</v>
      </c>
      <c r="I18" s="23">
        <v>24531</v>
      </c>
      <c r="J18" s="23"/>
      <c r="K18" s="23"/>
      <c r="L18" s="23"/>
      <c r="M18" s="23"/>
      <c r="N18" s="23"/>
      <c r="O18" s="23"/>
      <c r="P18" s="23">
        <v>24548</v>
      </c>
    </row>
    <row r="19" spans="2:16" ht="14.15" customHeight="1" thickBot="1" x14ac:dyDescent="0.5">
      <c r="B19" s="11" t="s">
        <v>44</v>
      </c>
      <c r="C19" s="25"/>
      <c r="D19" s="23">
        <v>24365</v>
      </c>
      <c r="E19" s="23">
        <v>24376</v>
      </c>
      <c r="F19" s="26">
        <v>24418</v>
      </c>
      <c r="G19" s="26">
        <v>24525</v>
      </c>
      <c r="H19" s="26">
        <v>24530</v>
      </c>
      <c r="I19" s="26">
        <v>24547</v>
      </c>
      <c r="J19" s="26"/>
      <c r="K19" s="26"/>
      <c r="L19" s="26"/>
      <c r="M19" s="26"/>
      <c r="N19" s="23"/>
      <c r="O19" s="23"/>
      <c r="P19" s="25"/>
    </row>
    <row r="20" spans="2:16" ht="14.15" customHeight="1" thickBot="1" x14ac:dyDescent="0.5">
      <c r="B20" s="27" t="s">
        <v>45</v>
      </c>
      <c r="C20" s="25"/>
      <c r="D20" s="28">
        <f t="shared" ref="D20:I20" si="0">IF(ISNUMBER(D18),D19-D18+1,"")</f>
        <v>6</v>
      </c>
      <c r="E20" s="29">
        <f t="shared" si="0"/>
        <v>11</v>
      </c>
      <c r="F20" s="29">
        <f t="shared" si="0"/>
        <v>42</v>
      </c>
      <c r="G20" s="29">
        <f t="shared" si="0"/>
        <v>107</v>
      </c>
      <c r="H20" s="29">
        <f t="shared" si="0"/>
        <v>5</v>
      </c>
      <c r="I20" s="29">
        <f t="shared" si="0"/>
        <v>17</v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45">
      <c r="B22" s="160" t="s">
        <v>46</v>
      </c>
      <c r="C22" s="31" t="s">
        <v>22</v>
      </c>
      <c r="D22" s="31" t="s">
        <v>24</v>
      </c>
      <c r="E22" s="31" t="s">
        <v>47</v>
      </c>
      <c r="F22" s="161" t="s">
        <v>48</v>
      </c>
      <c r="G22" s="161"/>
      <c r="H22" s="161"/>
      <c r="I22" s="161"/>
      <c r="J22" s="31" t="s">
        <v>22</v>
      </c>
      <c r="K22" s="31" t="s">
        <v>24</v>
      </c>
      <c r="L22" s="31" t="s">
        <v>47</v>
      </c>
      <c r="M22" s="161" t="s">
        <v>48</v>
      </c>
      <c r="N22" s="161"/>
      <c r="O22" s="161"/>
      <c r="P22" s="161"/>
    </row>
    <row r="23" spans="2:16" ht="13.5" customHeight="1" x14ac:dyDescent="0.45">
      <c r="B23" s="160"/>
      <c r="C23" s="103"/>
      <c r="D23" s="103"/>
      <c r="E23" s="32" t="s">
        <v>172</v>
      </c>
      <c r="F23" s="144"/>
      <c r="G23" s="145"/>
      <c r="H23" s="145"/>
      <c r="I23" s="146"/>
      <c r="J23" s="103"/>
      <c r="K23" s="103"/>
      <c r="L23" s="32" t="s">
        <v>173</v>
      </c>
      <c r="M23" s="159"/>
      <c r="N23" s="159"/>
      <c r="O23" s="159"/>
      <c r="P23" s="159"/>
    </row>
    <row r="24" spans="2:16" ht="13.5" customHeight="1" x14ac:dyDescent="0.45">
      <c r="B24" s="160"/>
      <c r="C24" s="103"/>
      <c r="D24" s="103"/>
      <c r="E24" s="32" t="s">
        <v>174</v>
      </c>
      <c r="F24" s="144"/>
      <c r="G24" s="145"/>
      <c r="H24" s="145"/>
      <c r="I24" s="146"/>
      <c r="J24" s="103"/>
      <c r="K24" s="103"/>
      <c r="L24" s="32" t="s">
        <v>175</v>
      </c>
      <c r="M24" s="159"/>
      <c r="N24" s="159"/>
      <c r="O24" s="159"/>
      <c r="P24" s="159"/>
    </row>
    <row r="25" spans="2:16" ht="13.5" customHeight="1" x14ac:dyDescent="0.45">
      <c r="B25" s="160"/>
      <c r="C25" s="103"/>
      <c r="D25" s="103"/>
      <c r="E25" s="32" t="s">
        <v>178</v>
      </c>
      <c r="F25" s="144"/>
      <c r="G25" s="145"/>
      <c r="H25" s="145"/>
      <c r="I25" s="146"/>
      <c r="J25" s="103"/>
      <c r="K25" s="103"/>
      <c r="L25" s="32" t="s">
        <v>174</v>
      </c>
      <c r="M25" s="159"/>
      <c r="N25" s="159"/>
      <c r="O25" s="159"/>
      <c r="P25" s="159"/>
    </row>
    <row r="26" spans="2:16" ht="13.5" customHeight="1" x14ac:dyDescent="0.45">
      <c r="B26" s="160"/>
      <c r="C26" s="103"/>
      <c r="D26" s="103"/>
      <c r="E26" s="32" t="s">
        <v>173</v>
      </c>
      <c r="F26" s="144"/>
      <c r="G26" s="145"/>
      <c r="H26" s="145"/>
      <c r="I26" s="146"/>
      <c r="J26" s="103"/>
      <c r="K26" s="103"/>
      <c r="L26" s="32" t="s">
        <v>172</v>
      </c>
      <c r="M26" s="159"/>
      <c r="N26" s="159"/>
      <c r="O26" s="159"/>
      <c r="P26" s="159"/>
    </row>
    <row r="27" spans="2:16" ht="13.5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5" customHeight="1" thickBot="1" x14ac:dyDescent="0.5">
      <c r="B28" s="106" t="s">
        <v>49</v>
      </c>
      <c r="C28" s="106"/>
      <c r="D28" s="106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5" customHeight="1" x14ac:dyDescent="0.45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5" customHeight="1" x14ac:dyDescent="0.45">
      <c r="B30" s="33" t="s">
        <v>163</v>
      </c>
      <c r="C30" s="38">
        <v>0.11527777777777777</v>
      </c>
      <c r="D30" s="39"/>
      <c r="E30" s="39"/>
      <c r="F30" s="39">
        <v>9.5833333333333326E-2</v>
      </c>
      <c r="G30" s="39"/>
      <c r="H30" s="39"/>
      <c r="I30" s="39"/>
      <c r="J30" s="39">
        <v>0.16388888888888889</v>
      </c>
      <c r="K30" s="40"/>
      <c r="L30" s="39"/>
      <c r="M30" s="39"/>
      <c r="N30" s="39"/>
      <c r="O30" s="41"/>
      <c r="P30" s="42">
        <f>SUM(C30:J30,L30:N30)</f>
        <v>0.375</v>
      </c>
    </row>
    <row r="31" spans="2:16" ht="14.15" customHeight="1" x14ac:dyDescent="0.45">
      <c r="B31" s="33" t="s">
        <v>164</v>
      </c>
      <c r="C31" s="43">
        <v>0.11527777777777777</v>
      </c>
      <c r="D31" s="6"/>
      <c r="E31" s="6"/>
      <c r="F31" s="6">
        <v>9.5833333333333326E-2</v>
      </c>
      <c r="G31" s="6"/>
      <c r="H31" s="6"/>
      <c r="I31" s="6"/>
      <c r="J31" s="6">
        <v>0.16666666666666666</v>
      </c>
      <c r="K31" s="6">
        <v>8.3333333333333332E-3</v>
      </c>
      <c r="L31" s="6"/>
      <c r="M31" s="6"/>
      <c r="N31" s="6"/>
      <c r="O31" s="44"/>
      <c r="P31" s="42">
        <f>SUM(C31:N31)</f>
        <v>0.38611111111111113</v>
      </c>
    </row>
    <row r="32" spans="2:16" ht="14.15" customHeight="1" x14ac:dyDescent="0.45">
      <c r="B32" s="33" t="s">
        <v>64</v>
      </c>
      <c r="C32" s="45">
        <v>9.9999999999999992E-2</v>
      </c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7"/>
      <c r="P32" s="42">
        <f>SUM(C32:N32)</f>
        <v>9.9999999999999992E-2</v>
      </c>
    </row>
    <row r="33" spans="2:16" ht="14.15" customHeight="1" thickBot="1" x14ac:dyDescent="0.5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5" customHeight="1" x14ac:dyDescent="0.45">
      <c r="B34" s="31" t="s">
        <v>165</v>
      </c>
      <c r="C34" s="97">
        <f>C31-C32-C33</f>
        <v>1.5277777777777779E-2</v>
      </c>
      <c r="D34" s="97">
        <f t="shared" ref="D34:M34" si="2">D31-D32-D33</f>
        <v>0</v>
      </c>
      <c r="E34" s="97">
        <f t="shared" si="2"/>
        <v>0</v>
      </c>
      <c r="F34" s="97">
        <f t="shared" si="2"/>
        <v>9.5833333333333326E-2</v>
      </c>
      <c r="G34" s="97">
        <f t="shared" si="2"/>
        <v>0</v>
      </c>
      <c r="H34" s="97">
        <f t="shared" si="2"/>
        <v>0</v>
      </c>
      <c r="I34" s="97">
        <f>I31-I32-I33</f>
        <v>0</v>
      </c>
      <c r="J34" s="97">
        <f t="shared" si="2"/>
        <v>0.16666666666666666</v>
      </c>
      <c r="K34" s="97">
        <f t="shared" si="2"/>
        <v>8.3333333333333332E-3</v>
      </c>
      <c r="L34" s="97">
        <f t="shared" si="2"/>
        <v>0</v>
      </c>
      <c r="M34" s="97">
        <f t="shared" si="2"/>
        <v>0</v>
      </c>
      <c r="N34" s="97">
        <f>N31-N32-N33</f>
        <v>0</v>
      </c>
      <c r="O34" s="101"/>
      <c r="P34" s="98">
        <f>P31-P32-P33</f>
        <v>0.28611111111111115</v>
      </c>
    </row>
    <row r="35" spans="2:16" ht="13.5" customHeight="1" x14ac:dyDescent="0.45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 x14ac:dyDescent="0.45">
      <c r="B36" s="141" t="s">
        <v>66</v>
      </c>
      <c r="C36" s="147" t="s">
        <v>189</v>
      </c>
      <c r="D36" s="148"/>
      <c r="E36" s="147" t="s">
        <v>190</v>
      </c>
      <c r="F36" s="148"/>
      <c r="G36" s="147" t="s">
        <v>192</v>
      </c>
      <c r="H36" s="148"/>
      <c r="I36" s="147" t="s">
        <v>194</v>
      </c>
      <c r="J36" s="148"/>
      <c r="K36" s="147" t="s">
        <v>195</v>
      </c>
      <c r="L36" s="148"/>
      <c r="M36" s="147" t="s">
        <v>200</v>
      </c>
      <c r="N36" s="148"/>
      <c r="O36" s="147" t="s">
        <v>196</v>
      </c>
      <c r="P36" s="148"/>
    </row>
    <row r="37" spans="2:16" ht="18" customHeight="1" x14ac:dyDescent="0.45">
      <c r="B37" s="142"/>
      <c r="C37" s="147" t="s">
        <v>197</v>
      </c>
      <c r="D37" s="148"/>
      <c r="E37" s="139" t="s">
        <v>203</v>
      </c>
      <c r="F37" s="139"/>
      <c r="G37" s="147"/>
      <c r="H37" s="148"/>
      <c r="I37" s="140"/>
      <c r="J37" s="139"/>
      <c r="K37" s="139"/>
      <c r="L37" s="139"/>
      <c r="M37" s="139"/>
      <c r="N37" s="139"/>
      <c r="O37" s="139"/>
      <c r="P37" s="139"/>
    </row>
    <row r="38" spans="2:16" ht="18" customHeight="1" x14ac:dyDescent="0.45">
      <c r="B38" s="142"/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</row>
    <row r="39" spans="2:16" ht="18" customHeight="1" x14ac:dyDescent="0.45">
      <c r="B39" s="142"/>
      <c r="C39" s="139"/>
      <c r="D39" s="139"/>
      <c r="E39" s="139"/>
      <c r="F39" s="139"/>
      <c r="G39" s="139"/>
      <c r="H39" s="139"/>
      <c r="I39" s="140"/>
      <c r="J39" s="139"/>
      <c r="K39" s="139"/>
      <c r="L39" s="139"/>
      <c r="M39" s="139"/>
      <c r="N39" s="139"/>
      <c r="O39" s="139"/>
      <c r="P39" s="139"/>
    </row>
    <row r="40" spans="2:16" ht="18" customHeight="1" x14ac:dyDescent="0.45">
      <c r="B40" s="142"/>
      <c r="C40" s="139"/>
      <c r="D40" s="139"/>
      <c r="E40" s="139"/>
      <c r="F40" s="139"/>
      <c r="G40" s="140"/>
      <c r="H40" s="139"/>
      <c r="I40" s="139"/>
      <c r="J40" s="139"/>
      <c r="K40" s="139"/>
      <c r="L40" s="139"/>
      <c r="M40" s="139"/>
      <c r="N40" s="139"/>
      <c r="O40" s="139"/>
      <c r="P40" s="139"/>
    </row>
    <row r="41" spans="2:16" ht="18" customHeight="1" x14ac:dyDescent="0.45">
      <c r="B41" s="143"/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  <c r="O41" s="139"/>
      <c r="P41" s="139"/>
    </row>
    <row r="42" spans="2:16" ht="13.5" customHeight="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5" customHeight="1" x14ac:dyDescent="0.45">
      <c r="B43" s="135" t="s">
        <v>67</v>
      </c>
      <c r="C43" s="136"/>
      <c r="D43" s="136"/>
      <c r="E43" s="136"/>
      <c r="F43" s="136"/>
      <c r="G43" s="136"/>
      <c r="H43" s="136"/>
      <c r="I43" s="136"/>
      <c r="J43" s="136"/>
      <c r="K43" s="136"/>
      <c r="L43" s="136"/>
      <c r="M43" s="136"/>
      <c r="N43" s="136"/>
      <c r="O43" s="136"/>
      <c r="P43" s="137"/>
    </row>
    <row r="44" spans="2:16" ht="14.15" customHeight="1" x14ac:dyDescent="0.45">
      <c r="B44" s="138" t="s">
        <v>188</v>
      </c>
      <c r="C44" s="130"/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1"/>
    </row>
    <row r="45" spans="2:16" ht="14.15" customHeight="1" x14ac:dyDescent="0.45">
      <c r="B45" s="138" t="s">
        <v>191</v>
      </c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1"/>
    </row>
    <row r="46" spans="2:16" ht="14.15" customHeight="1" x14ac:dyDescent="0.45">
      <c r="B46" s="129" t="s">
        <v>193</v>
      </c>
      <c r="C46" s="130"/>
      <c r="D46" s="130"/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1"/>
    </row>
    <row r="47" spans="2:16" ht="14.15" customHeight="1" x14ac:dyDescent="0.45">
      <c r="B47" s="129" t="s">
        <v>202</v>
      </c>
      <c r="C47" s="130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1"/>
    </row>
    <row r="48" spans="2:16" ht="14.15" customHeight="1" x14ac:dyDescent="0.45">
      <c r="B48" s="129" t="s">
        <v>198</v>
      </c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1"/>
    </row>
    <row r="49" spans="2:16" ht="14.15" customHeight="1" x14ac:dyDescent="0.45">
      <c r="B49" s="129" t="s">
        <v>199</v>
      </c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1"/>
    </row>
    <row r="50" spans="2:16" ht="14.15" customHeight="1" x14ac:dyDescent="0.45">
      <c r="B50" s="129" t="s">
        <v>201</v>
      </c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1"/>
    </row>
    <row r="51" spans="2:16" ht="14.15" customHeight="1" x14ac:dyDescent="0.45">
      <c r="B51" s="129" t="s">
        <v>204</v>
      </c>
      <c r="C51" s="130"/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1"/>
    </row>
    <row r="52" spans="2:16" ht="14.15" customHeight="1" thickBot="1" x14ac:dyDescent="0.5">
      <c r="B52" s="132"/>
      <c r="C52" s="133"/>
      <c r="D52" s="130"/>
      <c r="E52" s="130"/>
      <c r="F52" s="130"/>
      <c r="G52" s="133"/>
      <c r="H52" s="133"/>
      <c r="I52" s="133"/>
      <c r="J52" s="133"/>
      <c r="K52" s="133"/>
      <c r="L52" s="133"/>
      <c r="M52" s="133"/>
      <c r="N52" s="133"/>
      <c r="O52" s="133"/>
      <c r="P52" s="134"/>
    </row>
    <row r="53" spans="2:16" ht="14.15" customHeight="1" thickTop="1" thickBot="1" x14ac:dyDescent="0.5">
      <c r="B53" s="162" t="s">
        <v>166</v>
      </c>
      <c r="C53" s="163"/>
      <c r="D53" s="100"/>
      <c r="E53" s="100">
        <v>1.98</v>
      </c>
      <c r="F53" s="100"/>
      <c r="G53" s="163"/>
      <c r="H53" s="163"/>
      <c r="I53" s="163"/>
      <c r="J53" s="163"/>
      <c r="K53" s="163"/>
      <c r="L53" s="163"/>
      <c r="M53" s="163"/>
      <c r="N53" s="163"/>
      <c r="O53" s="163"/>
      <c r="P53" s="164"/>
    </row>
    <row r="54" spans="2:16" ht="14.15" customHeight="1" thickTop="1" thickBot="1" x14ac:dyDescent="0.5">
      <c r="B54" s="165" t="s">
        <v>176</v>
      </c>
      <c r="C54" s="166"/>
      <c r="D54" s="166"/>
      <c r="E54" s="167"/>
      <c r="F54" s="100">
        <v>542</v>
      </c>
      <c r="G54" s="168"/>
      <c r="H54" s="168"/>
      <c r="I54" s="168"/>
      <c r="J54" s="168"/>
      <c r="K54" s="168"/>
      <c r="L54" s="168"/>
      <c r="M54" s="168"/>
      <c r="N54" s="168"/>
      <c r="O54" s="168"/>
      <c r="P54" s="169"/>
    </row>
    <row r="55" spans="2:16" ht="13.5" customHeight="1" thickTop="1" x14ac:dyDescent="0.45"/>
    <row r="56" spans="2:16" ht="17.25" customHeight="1" x14ac:dyDescent="0.45">
      <c r="B56" s="116" t="s">
        <v>68</v>
      </c>
      <c r="C56" s="116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49999999999999" customHeight="1" x14ac:dyDescent="0.45">
      <c r="B57" s="117" t="s">
        <v>69</v>
      </c>
      <c r="C57" s="118"/>
      <c r="D57" s="118"/>
      <c r="E57" s="118"/>
      <c r="F57" s="118"/>
      <c r="G57" s="118"/>
      <c r="H57" s="118"/>
      <c r="I57" s="118"/>
      <c r="J57" s="118"/>
      <c r="K57" s="118"/>
      <c r="L57" s="118"/>
      <c r="M57" s="119"/>
      <c r="N57" s="120" t="s">
        <v>70</v>
      </c>
      <c r="O57" s="118"/>
      <c r="P57" s="121"/>
    </row>
    <row r="58" spans="2:16" ht="17.149999999999999" customHeight="1" x14ac:dyDescent="0.45">
      <c r="B58" s="122" t="s">
        <v>71</v>
      </c>
      <c r="C58" s="123"/>
      <c r="D58" s="124"/>
      <c r="E58" s="122" t="s">
        <v>72</v>
      </c>
      <c r="F58" s="123"/>
      <c r="G58" s="124"/>
      <c r="H58" s="123" t="s">
        <v>73</v>
      </c>
      <c r="I58" s="123"/>
      <c r="J58" s="123"/>
      <c r="K58" s="125" t="s">
        <v>74</v>
      </c>
      <c r="L58" s="123"/>
      <c r="M58" s="126"/>
      <c r="N58" s="127"/>
      <c r="O58" s="123"/>
      <c r="P58" s="128"/>
    </row>
    <row r="59" spans="2:16" ht="20.149999999999999" customHeight="1" x14ac:dyDescent="0.45">
      <c r="B59" s="104" t="s">
        <v>75</v>
      </c>
      <c r="C59" s="105"/>
      <c r="D59" s="54" t="b">
        <v>1</v>
      </c>
      <c r="E59" s="104" t="s">
        <v>76</v>
      </c>
      <c r="F59" s="105"/>
      <c r="G59" s="54" t="b">
        <v>1</v>
      </c>
      <c r="H59" s="112" t="s">
        <v>77</v>
      </c>
      <c r="I59" s="105"/>
      <c r="J59" s="54" t="b">
        <v>1</v>
      </c>
      <c r="K59" s="112" t="s">
        <v>78</v>
      </c>
      <c r="L59" s="105"/>
      <c r="M59" s="54" t="b">
        <v>1</v>
      </c>
      <c r="N59" s="113" t="s">
        <v>79</v>
      </c>
      <c r="O59" s="105"/>
      <c r="P59" s="54" t="b">
        <v>1</v>
      </c>
    </row>
    <row r="60" spans="2:16" ht="20.149999999999999" customHeight="1" x14ac:dyDescent="0.45">
      <c r="B60" s="104" t="s">
        <v>80</v>
      </c>
      <c r="C60" s="105"/>
      <c r="D60" s="54" t="b">
        <v>1</v>
      </c>
      <c r="E60" s="104" t="s">
        <v>81</v>
      </c>
      <c r="F60" s="105"/>
      <c r="G60" s="54" t="b">
        <v>1</v>
      </c>
      <c r="H60" s="112" t="s">
        <v>82</v>
      </c>
      <c r="I60" s="105"/>
      <c r="J60" s="54" t="b">
        <v>1</v>
      </c>
      <c r="K60" s="112" t="s">
        <v>83</v>
      </c>
      <c r="L60" s="105"/>
      <c r="M60" s="54" t="b">
        <v>1</v>
      </c>
      <c r="N60" s="113" t="s">
        <v>84</v>
      </c>
      <c r="O60" s="105"/>
      <c r="P60" s="54" t="b">
        <v>1</v>
      </c>
    </row>
    <row r="61" spans="2:16" ht="20.149999999999999" customHeight="1" x14ac:dyDescent="0.45">
      <c r="B61" s="104" t="s">
        <v>85</v>
      </c>
      <c r="C61" s="105"/>
      <c r="D61" s="54" t="b">
        <v>1</v>
      </c>
      <c r="E61" s="104" t="s">
        <v>86</v>
      </c>
      <c r="F61" s="105"/>
      <c r="G61" s="54" t="b">
        <v>1</v>
      </c>
      <c r="H61" s="112" t="s">
        <v>87</v>
      </c>
      <c r="I61" s="105"/>
      <c r="J61" s="54" t="b">
        <v>1</v>
      </c>
      <c r="K61" s="112" t="s">
        <v>88</v>
      </c>
      <c r="L61" s="105"/>
      <c r="M61" s="54" t="b">
        <v>1</v>
      </c>
      <c r="N61" s="113" t="s">
        <v>89</v>
      </c>
      <c r="O61" s="105"/>
      <c r="P61" s="54" t="b">
        <v>1</v>
      </c>
    </row>
    <row r="62" spans="2:16" ht="20.149999999999999" customHeight="1" x14ac:dyDescent="0.45">
      <c r="B62" s="112" t="s">
        <v>87</v>
      </c>
      <c r="C62" s="105"/>
      <c r="D62" s="54" t="b">
        <v>1</v>
      </c>
      <c r="E62" s="104" t="s">
        <v>90</v>
      </c>
      <c r="F62" s="105"/>
      <c r="G62" s="54" t="b">
        <v>1</v>
      </c>
      <c r="H62" s="112" t="s">
        <v>91</v>
      </c>
      <c r="I62" s="105"/>
      <c r="J62" s="54" t="b">
        <v>0</v>
      </c>
      <c r="K62" s="112" t="s">
        <v>92</v>
      </c>
      <c r="L62" s="105"/>
      <c r="M62" s="54" t="b">
        <v>1</v>
      </c>
      <c r="N62" s="113" t="s">
        <v>82</v>
      </c>
      <c r="O62" s="105"/>
      <c r="P62" s="54" t="b">
        <v>1</v>
      </c>
    </row>
    <row r="63" spans="2:16" ht="20.149999999999999" customHeight="1" x14ac:dyDescent="0.45">
      <c r="B63" s="112" t="s">
        <v>93</v>
      </c>
      <c r="C63" s="105"/>
      <c r="D63" s="54" t="b">
        <v>1</v>
      </c>
      <c r="E63" s="104" t="s">
        <v>94</v>
      </c>
      <c r="F63" s="105"/>
      <c r="G63" s="54" t="b">
        <v>1</v>
      </c>
      <c r="H63" s="64"/>
      <c r="I63" s="65"/>
      <c r="J63" s="66"/>
      <c r="K63" s="112" t="s">
        <v>95</v>
      </c>
      <c r="L63" s="105"/>
      <c r="M63" s="54" t="b">
        <v>1</v>
      </c>
      <c r="N63" s="113" t="s">
        <v>162</v>
      </c>
      <c r="O63" s="105"/>
      <c r="P63" s="54" t="b">
        <v>1</v>
      </c>
    </row>
    <row r="64" spans="2:16" ht="20.149999999999999" customHeight="1" x14ac:dyDescent="0.45">
      <c r="B64" s="112" t="s">
        <v>96</v>
      </c>
      <c r="C64" s="105"/>
      <c r="D64" s="54" t="b">
        <v>0</v>
      </c>
      <c r="E64" s="104" t="s">
        <v>97</v>
      </c>
      <c r="F64" s="105"/>
      <c r="G64" s="54" t="b">
        <v>1</v>
      </c>
      <c r="H64" s="67"/>
      <c r="I64" s="68"/>
      <c r="J64" s="69"/>
      <c r="K64" s="114" t="s">
        <v>98</v>
      </c>
      <c r="L64" s="115"/>
      <c r="M64" s="54" t="b">
        <v>1</v>
      </c>
      <c r="N64" s="70"/>
      <c r="O64" s="65"/>
      <c r="P64" s="71"/>
    </row>
    <row r="65" spans="2:17" ht="20.149999999999999" customHeight="1" x14ac:dyDescent="0.45">
      <c r="B65" s="65"/>
      <c r="C65" s="65"/>
      <c r="D65" s="72" t="b">
        <v>0</v>
      </c>
      <c r="E65" s="104" t="s">
        <v>161</v>
      </c>
      <c r="F65" s="105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49999999999999" customHeight="1" x14ac:dyDescent="0.4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49999999999999" customHeight="1" x14ac:dyDescent="0.4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49999999999999" customHeight="1" thickBot="1" x14ac:dyDescent="0.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" customHeight="1" x14ac:dyDescent="0.45">
      <c r="B69" s="106" t="s">
        <v>104</v>
      </c>
      <c r="C69" s="106"/>
      <c r="D69"/>
      <c r="E69"/>
      <c r="F69" s="108" t="s">
        <v>105</v>
      </c>
      <c r="G69" s="110" t="s">
        <v>106</v>
      </c>
      <c r="H69"/>
      <c r="I69" s="106" t="s">
        <v>107</v>
      </c>
      <c r="J69" s="106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" customHeight="1" thickBot="1" x14ac:dyDescent="0.25">
      <c r="B70" s="107"/>
      <c r="C70" s="107"/>
      <c r="D70" s="78"/>
      <c r="E70" s="79"/>
      <c r="F70" s="109"/>
      <c r="G70" s="111"/>
      <c r="H70" s="80"/>
      <c r="I70" s="107"/>
      <c r="J70" s="107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49999999999999" customHeight="1" x14ac:dyDescent="0.45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0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49999999999999" customHeight="1" x14ac:dyDescent="0.45">
      <c r="B72" s="90" t="s">
        <v>116</v>
      </c>
      <c r="C72" s="56">
        <v>-164.8</v>
      </c>
      <c r="D72" s="56">
        <v>-165.9</v>
      </c>
      <c r="E72" s="90" t="s">
        <v>117</v>
      </c>
      <c r="F72" s="56">
        <v>18.5</v>
      </c>
      <c r="G72" s="56">
        <v>18.100000000000001</v>
      </c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49999999999999" customHeight="1" x14ac:dyDescent="0.45">
      <c r="B73" s="90" t="s">
        <v>120</v>
      </c>
      <c r="C73" s="56">
        <v>-165.9</v>
      </c>
      <c r="D73" s="56">
        <v>-167</v>
      </c>
      <c r="E73" s="92" t="s">
        <v>121</v>
      </c>
      <c r="F73" s="57">
        <v>26.2</v>
      </c>
      <c r="G73" s="57">
        <v>26</v>
      </c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49999999999999" customHeight="1" x14ac:dyDescent="0.45">
      <c r="B74" s="90" t="s">
        <v>125</v>
      </c>
      <c r="C74" s="56">
        <v>-193.9</v>
      </c>
      <c r="D74" s="56">
        <v>-193.1</v>
      </c>
      <c r="E74" s="92" t="s">
        <v>126</v>
      </c>
      <c r="F74" s="58">
        <v>10</v>
      </c>
      <c r="G74" s="58">
        <v>10</v>
      </c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49999999999999" customHeight="1" x14ac:dyDescent="0.2">
      <c r="B75" s="90" t="s">
        <v>130</v>
      </c>
      <c r="C75" s="56">
        <v>-111.5</v>
      </c>
      <c r="D75" s="56">
        <v>-114.6</v>
      </c>
      <c r="E75" s="92" t="s">
        <v>131</v>
      </c>
      <c r="F75" s="58">
        <v>20</v>
      </c>
      <c r="G75" s="58">
        <v>15</v>
      </c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49999999999999" customHeight="1" x14ac:dyDescent="0.2">
      <c r="B76" s="90" t="s">
        <v>135</v>
      </c>
      <c r="C76" s="56">
        <v>26.5</v>
      </c>
      <c r="D76" s="56">
        <v>26.3</v>
      </c>
      <c r="E76" s="92" t="s">
        <v>136</v>
      </c>
      <c r="F76" s="58">
        <v>15</v>
      </c>
      <c r="G76" s="58">
        <v>15</v>
      </c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49999999999999" customHeight="1" x14ac:dyDescent="0.45">
      <c r="B77" s="90" t="s">
        <v>140</v>
      </c>
      <c r="C77" s="56">
        <v>22.7</v>
      </c>
      <c r="D77" s="56">
        <v>22.8</v>
      </c>
      <c r="E77" s="92" t="s">
        <v>141</v>
      </c>
      <c r="F77" s="58">
        <v>240</v>
      </c>
      <c r="G77" s="58">
        <v>245</v>
      </c>
      <c r="H77" s="91"/>
      <c r="I77" s="88" t="s">
        <v>142</v>
      </c>
      <c r="J77" s="55">
        <v>0</v>
      </c>
      <c r="K77" s="88" t="s">
        <v>143</v>
      </c>
      <c r="L77" s="55">
        <v>0</v>
      </c>
      <c r="M77" s="88" t="s">
        <v>144</v>
      </c>
      <c r="N77" s="55">
        <v>0</v>
      </c>
      <c r="O77"/>
      <c r="P77"/>
    </row>
    <row r="78" spans="2:17" ht="20.149999999999999" customHeight="1" x14ac:dyDescent="0.45">
      <c r="B78" s="90" t="s">
        <v>145</v>
      </c>
      <c r="C78" s="56">
        <v>20.8</v>
      </c>
      <c r="D78" s="56">
        <v>21</v>
      </c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49999999999999" customHeight="1" x14ac:dyDescent="0.45">
      <c r="B79" s="90" t="s">
        <v>150</v>
      </c>
      <c r="C79" s="56">
        <v>19.399999999999999</v>
      </c>
      <c r="D79" s="56">
        <v>19.7</v>
      </c>
      <c r="E79" s="90" t="s">
        <v>151</v>
      </c>
      <c r="F79" s="56">
        <v>12.2</v>
      </c>
      <c r="G79" s="56">
        <v>9.9</v>
      </c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49999999999999" customHeight="1" x14ac:dyDescent="0.45">
      <c r="B80" s="92" t="s">
        <v>155</v>
      </c>
      <c r="C80" s="60">
        <v>1.11E-4</v>
      </c>
      <c r="D80" s="60">
        <v>1.1900000000000001E-4</v>
      </c>
      <c r="E80" s="92" t="s">
        <v>156</v>
      </c>
      <c r="F80" s="57">
        <v>39.6</v>
      </c>
      <c r="G80" s="57">
        <v>54.9</v>
      </c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49999999999999" customHeight="1" x14ac:dyDescent="0.45"/>
    <row r="82" spans="2:16" ht="20.149999999999999" customHeight="1" x14ac:dyDescent="0.45"/>
    <row r="83" spans="2:16" ht="20.149999999999999" customHeight="1" x14ac:dyDescent="0.45"/>
    <row r="84" spans="2:16" ht="15" customHeight="1" x14ac:dyDescent="0.45">
      <c r="B84" s="152" t="s">
        <v>160</v>
      </c>
      <c r="C84" s="152"/>
    </row>
    <row r="85" spans="2:16" ht="15" customHeight="1" x14ac:dyDescent="0.45">
      <c r="B85" s="153" t="s">
        <v>181</v>
      </c>
      <c r="C85" s="154"/>
      <c r="D85" s="154"/>
      <c r="E85" s="154"/>
      <c r="F85" s="154"/>
      <c r="G85" s="154"/>
      <c r="H85" s="154"/>
      <c r="I85" s="154"/>
      <c r="J85" s="154"/>
      <c r="K85" s="154"/>
      <c r="L85" s="154"/>
      <c r="M85" s="154"/>
      <c r="N85" s="154"/>
      <c r="O85" s="154"/>
      <c r="P85" s="155"/>
    </row>
    <row r="86" spans="2:16" ht="15" customHeight="1" x14ac:dyDescent="0.45">
      <c r="B86" s="156" t="s">
        <v>205</v>
      </c>
      <c r="C86" s="157"/>
      <c r="D86" s="157"/>
      <c r="E86" s="157"/>
      <c r="F86" s="157"/>
      <c r="G86" s="157"/>
      <c r="H86" s="157"/>
      <c r="I86" s="157"/>
      <c r="J86" s="157"/>
      <c r="K86" s="157"/>
      <c r="L86" s="157"/>
      <c r="M86" s="157"/>
      <c r="N86" s="157"/>
      <c r="O86" s="157"/>
      <c r="P86" s="158"/>
    </row>
    <row r="87" spans="2:16" ht="15" customHeight="1" x14ac:dyDescent="0.45">
      <c r="B87" s="156"/>
      <c r="C87" s="157"/>
      <c r="D87" s="157"/>
      <c r="E87" s="157"/>
      <c r="F87" s="157"/>
      <c r="G87" s="157"/>
      <c r="H87" s="157"/>
      <c r="I87" s="157"/>
      <c r="J87" s="157"/>
      <c r="K87" s="157"/>
      <c r="L87" s="157"/>
      <c r="M87" s="157"/>
      <c r="N87" s="157"/>
      <c r="O87" s="157"/>
      <c r="P87" s="158"/>
    </row>
    <row r="88" spans="2:16" ht="15" customHeight="1" x14ac:dyDescent="0.45">
      <c r="B88" s="156"/>
      <c r="C88" s="157"/>
      <c r="D88" s="157"/>
      <c r="E88" s="157"/>
      <c r="F88" s="157"/>
      <c r="G88" s="157"/>
      <c r="H88" s="157"/>
      <c r="I88" s="157"/>
      <c r="J88" s="157"/>
      <c r="K88" s="157"/>
      <c r="L88" s="157"/>
      <c r="M88" s="157"/>
      <c r="N88" s="157"/>
      <c r="O88" s="157"/>
      <c r="P88" s="158"/>
    </row>
    <row r="89" spans="2:16" ht="15" customHeight="1" x14ac:dyDescent="0.45">
      <c r="B89" s="156"/>
      <c r="C89" s="157"/>
      <c r="D89" s="157"/>
      <c r="E89" s="157"/>
      <c r="F89" s="157"/>
      <c r="G89" s="157"/>
      <c r="H89" s="157"/>
      <c r="I89" s="157"/>
      <c r="J89" s="157"/>
      <c r="K89" s="157"/>
      <c r="L89" s="157"/>
      <c r="M89" s="157"/>
      <c r="N89" s="157"/>
      <c r="O89" s="157"/>
      <c r="P89" s="158"/>
    </row>
    <row r="90" spans="2:16" ht="15" customHeight="1" x14ac:dyDescent="0.45">
      <c r="B90" s="156"/>
      <c r="C90" s="157"/>
      <c r="D90" s="157"/>
      <c r="E90" s="157"/>
      <c r="F90" s="157"/>
      <c r="G90" s="157"/>
      <c r="H90" s="157"/>
      <c r="I90" s="157"/>
      <c r="J90" s="157"/>
      <c r="K90" s="157"/>
      <c r="L90" s="157"/>
      <c r="M90" s="157"/>
      <c r="N90" s="157"/>
      <c r="O90" s="157"/>
      <c r="P90" s="158"/>
    </row>
    <row r="91" spans="2:16" ht="15" customHeight="1" x14ac:dyDescent="0.45">
      <c r="B91" s="156"/>
      <c r="C91" s="157"/>
      <c r="D91" s="157"/>
      <c r="E91" s="157"/>
      <c r="F91" s="157"/>
      <c r="G91" s="157"/>
      <c r="H91" s="157"/>
      <c r="I91" s="157"/>
      <c r="J91" s="157"/>
      <c r="K91" s="157"/>
      <c r="L91" s="157"/>
      <c r="M91" s="157"/>
      <c r="N91" s="157"/>
      <c r="O91" s="157"/>
      <c r="P91" s="158"/>
    </row>
    <row r="92" spans="2:16" ht="15" customHeight="1" x14ac:dyDescent="0.45">
      <c r="B92" s="156"/>
      <c r="C92" s="157"/>
      <c r="D92" s="157"/>
      <c r="E92" s="157"/>
      <c r="F92" s="157"/>
      <c r="G92" s="157"/>
      <c r="H92" s="157"/>
      <c r="I92" s="157"/>
      <c r="J92" s="157"/>
      <c r="K92" s="157"/>
      <c r="L92" s="157"/>
      <c r="M92" s="157"/>
      <c r="N92" s="157"/>
      <c r="O92" s="157"/>
      <c r="P92" s="158"/>
    </row>
    <row r="93" spans="2:16" ht="15" customHeight="1" x14ac:dyDescent="0.45">
      <c r="B93" s="156"/>
      <c r="C93" s="157"/>
      <c r="D93" s="157"/>
      <c r="E93" s="157"/>
      <c r="F93" s="157"/>
      <c r="G93" s="157"/>
      <c r="H93" s="157"/>
      <c r="I93" s="157"/>
      <c r="J93" s="157"/>
      <c r="K93" s="157"/>
      <c r="L93" s="157"/>
      <c r="M93" s="157"/>
      <c r="N93" s="157"/>
      <c r="O93" s="157"/>
      <c r="P93" s="158"/>
    </row>
    <row r="94" spans="2:16" ht="15" customHeight="1" x14ac:dyDescent="0.45">
      <c r="B94" s="156"/>
      <c r="C94" s="157"/>
      <c r="D94" s="157"/>
      <c r="E94" s="157"/>
      <c r="F94" s="157"/>
      <c r="G94" s="157"/>
      <c r="H94" s="157"/>
      <c r="I94" s="157"/>
      <c r="J94" s="157"/>
      <c r="K94" s="157"/>
      <c r="L94" s="157"/>
      <c r="M94" s="157"/>
      <c r="N94" s="157"/>
      <c r="O94" s="157"/>
      <c r="P94" s="158"/>
    </row>
    <row r="95" spans="2:16" ht="15" customHeight="1" x14ac:dyDescent="0.45">
      <c r="B95" s="156"/>
      <c r="C95" s="157"/>
      <c r="D95" s="157"/>
      <c r="E95" s="157"/>
      <c r="F95" s="157"/>
      <c r="G95" s="157"/>
      <c r="H95" s="157"/>
      <c r="I95" s="157"/>
      <c r="J95" s="157"/>
      <c r="K95" s="157"/>
      <c r="L95" s="157"/>
      <c r="M95" s="157"/>
      <c r="N95" s="157"/>
      <c r="O95" s="157"/>
      <c r="P95" s="158"/>
    </row>
    <row r="96" spans="2:16" ht="15" customHeight="1" x14ac:dyDescent="0.45">
      <c r="B96" s="156"/>
      <c r="C96" s="157"/>
      <c r="D96" s="157"/>
      <c r="E96" s="157"/>
      <c r="F96" s="157"/>
      <c r="G96" s="157"/>
      <c r="H96" s="157"/>
      <c r="I96" s="157"/>
      <c r="J96" s="157"/>
      <c r="K96" s="157"/>
      <c r="L96" s="157"/>
      <c r="M96" s="157"/>
      <c r="N96" s="157"/>
      <c r="O96" s="157"/>
      <c r="P96" s="158"/>
    </row>
    <row r="97" spans="2:16" ht="15" customHeight="1" x14ac:dyDescent="0.45">
      <c r="B97" s="156"/>
      <c r="C97" s="157"/>
      <c r="D97" s="157"/>
      <c r="E97" s="157"/>
      <c r="F97" s="157"/>
      <c r="G97" s="157"/>
      <c r="H97" s="157"/>
      <c r="I97" s="157"/>
      <c r="J97" s="157"/>
      <c r="K97" s="157"/>
      <c r="L97" s="157"/>
      <c r="M97" s="157"/>
      <c r="N97" s="157"/>
      <c r="O97" s="157"/>
      <c r="P97" s="158"/>
    </row>
    <row r="98" spans="2:16" ht="15" customHeight="1" x14ac:dyDescent="0.45">
      <c r="B98" s="156"/>
      <c r="C98" s="157"/>
      <c r="D98" s="157"/>
      <c r="E98" s="157"/>
      <c r="F98" s="157"/>
      <c r="G98" s="157"/>
      <c r="H98" s="157"/>
      <c r="I98" s="157"/>
      <c r="J98" s="157"/>
      <c r="K98" s="157"/>
      <c r="L98" s="157"/>
      <c r="M98" s="157"/>
      <c r="N98" s="157"/>
      <c r="O98" s="157"/>
      <c r="P98" s="158"/>
    </row>
    <row r="99" spans="2:16" ht="15" customHeight="1" x14ac:dyDescent="0.45">
      <c r="B99" s="170"/>
      <c r="C99" s="171"/>
      <c r="D99" s="171"/>
      <c r="E99" s="171"/>
      <c r="F99" s="171"/>
      <c r="G99" s="171"/>
      <c r="H99" s="171"/>
      <c r="I99" s="171"/>
      <c r="J99" s="171"/>
      <c r="K99" s="171"/>
      <c r="L99" s="171"/>
      <c r="M99" s="171"/>
      <c r="N99" s="171"/>
      <c r="O99" s="171"/>
      <c r="P99" s="172"/>
    </row>
    <row r="100" spans="2:16" ht="15" customHeight="1" x14ac:dyDescent="0.45"/>
    <row r="101" spans="2:16" ht="15" hidden="1" customHeight="1" x14ac:dyDescent="0.45"/>
    <row r="102" spans="2:16" ht="15" hidden="1" customHeight="1" x14ac:dyDescent="0.45"/>
  </sheetData>
  <sheetProtection algorithmName="SHA-512" hashValue="ErjtnFqPcamZvgjtBLV3RPgmLXe4t0YjZl58rzOeex6z8IPeNjJ7KouCKtWXUKCtiqbeDyqBmr8Q7DBY9j57Wg==" saltValue="gO+RAp9Lc6hE0zGOojF5iA==" spinCount="100000" sheet="1" formatCells="0"/>
  <mergeCells count="131">
    <mergeCell ref="B48:P48"/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  <mergeCell ref="B51:P51"/>
    <mergeCell ref="B52:P52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003" yWindow="1183" count="1">
    <dataValidation type="list" allowBlank="1" showInputMessage="1" showErrorMessage="1" prompt="0 - 정상_x000a_1 - 경정비 (15분 이하)_x000a_2 - 중정비 (15분 초과)_x000a_4 - 고장" sqref="J71:J80 L71:L80 N71:N80 P71:P73" xr:uid="{41B16E56-D605-4E81-9E06-5633C520A359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146050</xdr:rowOff>
                  </from>
                  <to>
                    <xdr:col>10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146050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146050</xdr:rowOff>
                  </from>
                  <to>
                    <xdr:col>11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146050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146050</xdr:rowOff>
                  </from>
                  <to>
                    <xdr:col>12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146050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146050</xdr:rowOff>
                  </from>
                  <to>
                    <xdr:col>13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146050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146050</xdr:rowOff>
                  </from>
                  <to>
                    <xdr:col>14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146050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146050</xdr:rowOff>
                  </from>
                  <to>
                    <xdr:col>15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146050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241300</xdr:rowOff>
                  </from>
                  <to>
                    <xdr:col>9</xdr:col>
                    <xdr:colOff>419100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KMTNet-CTIO</cp:lastModifiedBy>
  <cp:lastPrinted>2024-03-07T07:35:00Z</cp:lastPrinted>
  <dcterms:created xsi:type="dcterms:W3CDTF">2024-02-29T07:36:25Z</dcterms:created>
  <dcterms:modified xsi:type="dcterms:W3CDTF">2026-09-30T09:50:58Z</dcterms:modified>
</cp:coreProperties>
</file>