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KMTNet-CTIO\바탕화면\관측 관련\관측일지\2026\8월\"/>
    </mc:Choice>
  </mc:AlternateContent>
  <xr:revisionPtr revIDLastSave="0" documentId="13_ncr:1_{ADA224BA-13B3-4CD4-B2DB-6E4F0B11AF1C}" xr6:coauthVersionLast="36" xr6:coauthVersionMax="47" xr10:uidLastSave="{00000000-0000-0000-0000-000000000000}"/>
  <bookViews>
    <workbookView xWindow="0" yWindow="0" windowWidth="38400" windowHeight="1765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3" i="1" l="1"/>
  <c r="P32" i="1"/>
  <c r="P31" i="1"/>
  <c r="P34" i="1" l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J12" i="1" l="1"/>
  <c r="O3" i="1"/>
  <c r="L3" i="1"/>
  <c r="D12" i="1"/>
</calcChain>
</file>

<file path=xl/sharedStrings.xml><?xml version="1.0" encoding="utf-8"?>
<sst xmlns="http://schemas.openxmlformats.org/spreadsheetml/2006/main" count="215" uniqueCount="199">
  <si>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</si>
  <si>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</si>
  <si>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</si>
  <si>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</si>
  <si>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</si>
  <si>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</si>
  <si>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</si>
  <si>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</si>
  <si>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</si>
  <si>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</si>
  <si>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</si>
  <si>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</si>
  <si>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</si>
  <si>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</si>
  <si>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</si>
  <si>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</si>
  <si>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</si>
  <si>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</si>
  <si>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</si>
  <si>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</si>
  <si>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</si>
  <si>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</si>
  <si>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</si>
  <si>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</si>
  <si>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</si>
  <si>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</si>
  <si>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</si>
  <si>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</si>
  <si>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</si>
  <si>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</si>
  <si>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</si>
  <si>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</si>
  <si>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</si>
  <si>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</si>
  <si>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</si>
  <si>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</si>
  <si>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</si>
  <si>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</si>
  <si>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</si>
  <si>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</si>
  <si>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</si>
  <si>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</si>
  <si>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</si>
  <si>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</si>
  <si>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</si>
  <si>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</si>
  <si>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</si>
  <si>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</si>
  <si>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</si>
  <si>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</si>
  <si>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</si>
  <si>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</si>
  <si>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</si>
  <si>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</si>
  <si>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</si>
  <si>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</si>
  <si>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</si>
  <si>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</si>
  <si>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</si>
  <si>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</si>
  <si>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</si>
  <si>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</si>
  <si>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</si>
  <si>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</si>
  <si>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</si>
  <si>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</si>
  <si>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</si>
  <si>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</si>
  <si>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10" type="noConversion"/>
  </si>
  <si>
    <t>관측 전</t>
    <phoneticPr fontId="10" type="noConversion"/>
  </si>
  <si>
    <t>관측 후</t>
    <phoneticPr fontId="10" type="noConversion"/>
  </si>
  <si>
    <t>망원경</t>
    <phoneticPr fontId="13" type="noConversion"/>
  </si>
  <si>
    <t>돔</t>
    <phoneticPr fontId="13" type="noConversion"/>
  </si>
  <si>
    <t>장비실</t>
    <phoneticPr fontId="13" type="noConversion"/>
  </si>
  <si>
    <t>관측실</t>
    <phoneticPr fontId="13" type="noConversion"/>
  </si>
  <si>
    <t>망원경 롤러 상태</t>
    <phoneticPr fontId="10" type="noConversion"/>
  </si>
  <si>
    <t>돔 셔터 소음</t>
    <phoneticPr fontId="10" type="noConversion"/>
  </si>
  <si>
    <t>장비실 냉방</t>
    <phoneticPr fontId="13" type="noConversion"/>
  </si>
  <si>
    <t>컴퓨터실 냉방</t>
    <phoneticPr fontId="13" type="noConversion"/>
  </si>
  <si>
    <t>주경 확인</t>
    <phoneticPr fontId="13" type="noConversion"/>
  </si>
  <si>
    <t>미러셀 냉각팬</t>
    <phoneticPr fontId="10" type="noConversion"/>
  </si>
  <si>
    <t>돔 회전 소음</t>
    <phoneticPr fontId="13" type="noConversion"/>
  </si>
  <si>
    <t>건조 공기 생성기 압력 및 수분 배출</t>
    <phoneticPr fontId="13" type="noConversion"/>
  </si>
  <si>
    <t>서버 시각 동기</t>
    <phoneticPr fontId="13" type="noConversion"/>
  </si>
  <si>
    <t>돔 상태</t>
    <phoneticPr fontId="13" type="noConversion"/>
  </si>
  <si>
    <t>CCD 냉각 호스 성애</t>
    <phoneticPr fontId="10" type="noConversion"/>
  </si>
  <si>
    <t>돔 셔터 Sync</t>
    <phoneticPr fontId="13" type="noConversion"/>
  </si>
  <si>
    <t>냉각수 누수</t>
    <phoneticPr fontId="13" type="noConversion"/>
  </si>
  <si>
    <t>ICS HDD 여유공간</t>
    <phoneticPr fontId="13" type="noConversion"/>
  </si>
  <si>
    <t>장비실 냉방</t>
    <phoneticPr fontId="10" type="noConversion"/>
  </si>
  <si>
    <t>돔 회전 Sync</t>
    <phoneticPr fontId="13" type="noConversion"/>
  </si>
  <si>
    <t>냉각수위 (월1회)</t>
    <phoneticPr fontId="13" type="noConversion"/>
  </si>
  <si>
    <t>진공 게이지 OFF</t>
    <phoneticPr fontId="13" type="noConversion"/>
  </si>
  <si>
    <t>건조 공기 유량계</t>
    <phoneticPr fontId="13" type="noConversion"/>
  </si>
  <si>
    <t>돔 누수</t>
    <phoneticPr fontId="13" type="noConversion"/>
  </si>
  <si>
    <t>내/외부 CCTV</t>
    <phoneticPr fontId="13" type="noConversion"/>
  </si>
  <si>
    <t>주경 청소 (격주)</t>
    <phoneticPr fontId="13" type="noConversion"/>
  </si>
  <si>
    <t>돔 냉방</t>
    <phoneticPr fontId="13" type="noConversion"/>
  </si>
  <si>
    <t>라디오 노드 상태</t>
    <phoneticPr fontId="13" type="noConversion"/>
  </si>
  <si>
    <t>오류</t>
  </si>
  <si>
    <t>정상</t>
    <phoneticPr fontId="13" type="noConversion"/>
  </si>
  <si>
    <t>경정비</t>
    <phoneticPr fontId="13" type="noConversion"/>
  </si>
  <si>
    <t>중정비</t>
    <phoneticPr fontId="13" type="noConversion"/>
  </si>
  <si>
    <t>고장</t>
    <phoneticPr fontId="13" type="noConversion"/>
  </si>
  <si>
    <t>기기상태</t>
    <phoneticPr fontId="10" type="noConversion"/>
  </si>
  <si>
    <t>온도단위:</t>
    <phoneticPr fontId="13" type="noConversion"/>
  </si>
  <si>
    <t>℃</t>
    <phoneticPr fontId="13" type="noConversion"/>
  </si>
  <si>
    <t>기기이상</t>
    <phoneticPr fontId="13" type="noConversion"/>
  </si>
  <si>
    <t>코드</t>
  </si>
  <si>
    <t>카메라
상태</t>
    <phoneticPr fontId="10" type="noConversion"/>
  </si>
  <si>
    <t>관측전</t>
    <phoneticPr fontId="10" type="noConversion"/>
  </si>
  <si>
    <t>관측후</t>
    <phoneticPr fontId="10" type="noConversion"/>
  </si>
  <si>
    <t>장비실
돔상태</t>
    <phoneticPr fontId="10" type="noConversion"/>
  </si>
  <si>
    <t>망원경
구동부</t>
    <phoneticPr fontId="10" type="noConversion"/>
  </si>
  <si>
    <t>New TCS/TCC</t>
    <phoneticPr fontId="10" type="noConversion"/>
  </si>
  <si>
    <t>기타</t>
    <phoneticPr fontId="13" type="noConversion"/>
  </si>
  <si>
    <t>PT30 #1</t>
    <phoneticPr fontId="10" type="noConversion"/>
  </si>
  <si>
    <t>장비실온도</t>
    <phoneticPr fontId="10" type="noConversion"/>
  </si>
  <si>
    <t>광학계</t>
    <phoneticPr fontId="10" type="noConversion"/>
  </si>
  <si>
    <t>카메라제어 컴퓨터</t>
    <phoneticPr fontId="13" type="noConversion"/>
  </si>
  <si>
    <t>PT30 #2</t>
    <phoneticPr fontId="10" type="noConversion"/>
  </si>
  <si>
    <t>장비실습도
(RH %)</t>
    <phoneticPr fontId="10" type="noConversion"/>
  </si>
  <si>
    <t>미러커버</t>
    <phoneticPr fontId="10" type="noConversion"/>
  </si>
  <si>
    <t>돔에어컨및 서큘레이터</t>
  </si>
  <si>
    <t>관측
컴퓨터</t>
    <phoneticPr fontId="13" type="noConversion"/>
  </si>
  <si>
    <t>Charcoal</t>
    <phoneticPr fontId="10" type="noConversion"/>
  </si>
  <si>
    <t>PT13 
gas (psi)</t>
    <phoneticPr fontId="10" type="noConversion"/>
  </si>
  <si>
    <t>미러냉각 
(팬/냉풍기)</t>
    <phoneticPr fontId="13" type="noConversion"/>
  </si>
  <si>
    <t>방풍막</t>
    <phoneticPr fontId="13" type="noConversion"/>
  </si>
  <si>
    <t>AUX
컴퓨터</t>
    <phoneticPr fontId="10" type="noConversion"/>
  </si>
  <si>
    <t>Real deal</t>
    <phoneticPr fontId="10" type="noConversion"/>
  </si>
  <si>
    <t>PT30 #1
gas (psi)</t>
    <phoneticPr fontId="10" type="noConversion"/>
  </si>
  <si>
    <t>필터 및
 셔터 동작</t>
    <phoneticPr fontId="13" type="noConversion"/>
  </si>
  <si>
    <t>냉각수 
순환</t>
    <phoneticPr fontId="13" type="noConversion"/>
  </si>
  <si>
    <t>GPS</t>
    <phoneticPr fontId="10" type="noConversion"/>
  </si>
  <si>
    <t>Air in</t>
    <phoneticPr fontId="10" type="noConversion"/>
  </si>
  <si>
    <t>PT30 #2
gas (psi)</t>
    <phoneticPr fontId="10" type="noConversion"/>
  </si>
  <si>
    <t>초점
엑추에이터</t>
    <phoneticPr fontId="10" type="noConversion"/>
  </si>
  <si>
    <t>컴퓨터실 에어컨</t>
    <phoneticPr fontId="10" type="noConversion"/>
  </si>
  <si>
    <t>KVM
(Raritan)</t>
    <phoneticPr fontId="13" type="noConversion"/>
  </si>
  <si>
    <t>Air out</t>
    <phoneticPr fontId="10" type="noConversion"/>
  </si>
  <si>
    <t>PT30 Sp gas (psi)</t>
    <phoneticPr fontId="10" type="noConversion"/>
  </si>
  <si>
    <t>건조공기
생성기</t>
    <phoneticPr fontId="13" type="noConversion"/>
  </si>
  <si>
    <t>장비실
에어컨</t>
    <phoneticPr fontId="10" type="noConversion"/>
  </si>
  <si>
    <t>DTS</t>
    <phoneticPr fontId="13" type="noConversion"/>
  </si>
  <si>
    <t>Glycol in</t>
    <phoneticPr fontId="10" type="noConversion"/>
  </si>
  <si>
    <t>HE 냉각수
유량(GPM)</t>
    <phoneticPr fontId="10" type="noConversion"/>
  </si>
  <si>
    <t>HE Box</t>
    <phoneticPr fontId="10" type="noConversion"/>
  </si>
  <si>
    <t>망원경 UPS/AVR</t>
    <phoneticPr fontId="10" type="noConversion"/>
  </si>
  <si>
    <t>라디오노드</t>
    <phoneticPr fontId="13" type="noConversion"/>
  </si>
  <si>
    <t>Glycol out</t>
    <phoneticPr fontId="10" type="noConversion"/>
  </si>
  <si>
    <t>돔 온도</t>
    <phoneticPr fontId="10" type="noConversion"/>
  </si>
  <si>
    <t>CCD 윈도우 결로</t>
    <phoneticPr fontId="13" type="noConversion"/>
  </si>
  <si>
    <t>컴퓨터실 UPS/AVR</t>
    <phoneticPr fontId="13" type="noConversion"/>
  </si>
  <si>
    <t>네트워크</t>
    <phoneticPr fontId="13" type="noConversion"/>
  </si>
  <si>
    <t>Pressure (torr)</t>
    <phoneticPr fontId="10" type="noConversion"/>
  </si>
  <si>
    <t>돔 습도
(RH %)</t>
    <phoneticPr fontId="10" type="noConversion"/>
  </si>
  <si>
    <t>CCD 냉각/진공</t>
    <phoneticPr fontId="10" type="noConversion"/>
  </si>
  <si>
    <t xml:space="preserve"> 장비실 UPS/AVR</t>
    <phoneticPr fontId="13" type="noConversion"/>
  </si>
  <si>
    <t>정전</t>
    <phoneticPr fontId="1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</si>
  <si>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</si>
  <si>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</si>
  <si>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1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</si>
  <si>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</si>
  <si>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</si>
  <si>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</si>
  <si>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</si>
  <si>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13" type="noConversion"/>
  </si>
  <si>
    <t>돔 셔터 
이상</t>
    <phoneticPr fontId="13" type="noConversion"/>
  </si>
  <si>
    <t>돔 회전
소음</t>
    <phoneticPr fontId="13" type="noConversion"/>
  </si>
  <si>
    <t>돔 셔터
소음</t>
    <phoneticPr fontId="1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</si>
  <si>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</si>
  <si>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</si>
  <si>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</si>
  <si>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</si>
  <si>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</si>
  <si>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</si>
  <si>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>R</t>
    <phoneticPr fontId="3" type="noConversion"/>
  </si>
  <si>
    <t>이순창</t>
    <phoneticPr fontId="3" type="noConversion"/>
  </si>
  <si>
    <t>ALL</t>
    <phoneticPr fontId="3" type="noConversion"/>
  </si>
  <si>
    <t>BLG</t>
    <phoneticPr fontId="3" type="noConversion"/>
  </si>
  <si>
    <t>ENG-KSP</t>
    <phoneticPr fontId="3" type="noConversion"/>
  </si>
  <si>
    <t>1. 월령 40% 이상으로 방풍막 설치.</t>
    <phoneticPr fontId="3" type="noConversion"/>
  </si>
  <si>
    <t>N</t>
    <phoneticPr fontId="3" type="noConversion"/>
  </si>
  <si>
    <t>20s/24k 30s/22k 50s/23k</t>
    <phoneticPr fontId="3" type="noConversion"/>
  </si>
  <si>
    <t>30s/24k 45s/24k 65s/22k</t>
    <phoneticPr fontId="3" type="noConversion"/>
  </si>
  <si>
    <t>NE</t>
    <phoneticPr fontId="3" type="noConversion"/>
  </si>
  <si>
    <t>E_016148-016149</t>
    <phoneticPr fontId="3" type="noConversion"/>
  </si>
  <si>
    <t>1. [E_016148-016149] half shutter 오류 발생, 첫장 readout때 발생하고 다음장 readout 때 자동으로 복구. 2번째 영상 가려짐.</t>
    <phoneticPr fontId="3" type="noConversion"/>
  </si>
  <si>
    <t>M_016163-016164:M</t>
    <phoneticPr fontId="3" type="noConversion"/>
  </si>
  <si>
    <t>M_016168-016169:T</t>
    <phoneticPr fontId="3" type="noConversion"/>
  </si>
  <si>
    <t>M_016280-016281:M</t>
    <phoneticPr fontId="3" type="noConversion"/>
  </si>
  <si>
    <t>G_016290-016291:T</t>
    <phoneticPr fontId="3" type="noConversion"/>
  </si>
  <si>
    <t>E_016310-016311</t>
    <phoneticPr fontId="3" type="noConversion"/>
  </si>
  <si>
    <t>2. [E_016310-016311] half shutter 오류 발생, 첫장 readout때 발생하고 다음장 readout 때 자동으로 복구. 2번째 영상 가려짐.</t>
    <phoneticPr fontId="3" type="noConversion"/>
  </si>
  <si>
    <t>3. [07:51] 짙은 구름으로 인해 관측 중단.</t>
    <phoneticPr fontId="3" type="noConversion"/>
  </si>
  <si>
    <t>C_016303-016337</t>
    <phoneticPr fontId="3" type="noConversion"/>
  </si>
  <si>
    <t>4. 관측 후반부 영상들이 구름의 영향을 받음.</t>
    <phoneticPr fontId="3" type="noConversion"/>
  </si>
  <si>
    <t>2. Readout 중, Aux controls 프로그램이 3회 종료됨 (02:12 / 04:42 / 06:50)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</si>
</sst>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24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3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1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20" fillId="2" borderId="1" xfId="0" applyNumberFormat="1" applyFont="1" applyFill="1" applyBorder="1" applyAlignment="1" applyProtection="1">
      <alignment horizontal="center" vertical="center"/>
      <protection locked="0"/>
    </xf>
    <xf numFmtId="180" fontId="20" fillId="2" borderId="1" xfId="0" applyNumberFormat="1" applyFont="1" applyFill="1" applyBorder="1" applyAlignment="1" applyProtection="1">
      <alignment horizontal="center" vertical="center"/>
      <protection locked="0"/>
    </xf>
    <xf numFmtId="182" fontId="20" fillId="2" borderId="1" xfId="0" applyNumberFormat="1" applyFont="1" applyFill="1" applyBorder="1" applyAlignment="1" applyProtection="1">
      <alignment horizontal="center" vertical="center"/>
      <protection locked="0"/>
    </xf>
    <xf numFmtId="183" fontId="20" fillId="2" borderId="1" xfId="0" applyNumberFormat="1" applyFont="1" applyFill="1" applyBorder="1" applyAlignment="1" applyProtection="1">
      <alignment horizontal="center" vertical="center"/>
      <protection locked="0"/>
    </xf>
    <xf numFmtId="11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40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49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14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9" xfId="0" applyFont="1" applyBorder="1" applyAlignment="1">
      <alignment horizontal="center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checked="Checked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checked="Checked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31750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31750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31750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31750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31750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31750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146050</xdr:rowOff>
        </xdr:from>
        <xdr:to>
          <xdr:col>10</xdr:col>
          <xdr:colOff>419100</xdr:colOff>
          <xdr:row>10</xdr:row>
          <xdr:rowOff>31750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146050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146050</xdr:rowOff>
        </xdr:from>
        <xdr:to>
          <xdr:col>11</xdr:col>
          <xdr:colOff>419100</xdr:colOff>
          <xdr:row>10</xdr:row>
          <xdr:rowOff>31750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146050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146050</xdr:rowOff>
        </xdr:from>
        <xdr:to>
          <xdr:col>12</xdr:col>
          <xdr:colOff>419100</xdr:colOff>
          <xdr:row>10</xdr:row>
          <xdr:rowOff>31750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146050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146050</xdr:rowOff>
        </xdr:from>
        <xdr:to>
          <xdr:col>13</xdr:col>
          <xdr:colOff>419100</xdr:colOff>
          <xdr:row>10</xdr:row>
          <xdr:rowOff>31750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146050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146050</xdr:rowOff>
        </xdr:from>
        <xdr:to>
          <xdr:col>14</xdr:col>
          <xdr:colOff>419100</xdr:colOff>
          <xdr:row>10</xdr:row>
          <xdr:rowOff>31750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146050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146050</xdr:rowOff>
        </xdr:from>
        <xdr:to>
          <xdr:col>15</xdr:col>
          <xdr:colOff>419100</xdr:colOff>
          <xdr:row>10</xdr:row>
          <xdr:rowOff>31750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146050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12700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12700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12700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12700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12700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241300</xdr:rowOff>
        </xdr:from>
        <xdr:to>
          <xdr:col>9</xdr:col>
          <xdr:colOff>419100</xdr:colOff>
          <xdr:row>59</xdr:row>
          <xdr:rowOff>241300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12700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12700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12700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12700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12700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12700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"/>
  <sheetViews>
    <sheetView tabSelected="1" topLeftCell="A66" zoomScale="145" zoomScaleNormal="145" workbookViewId="0">
      <selection activeCell="I67" sqref="I67"/>
    </sheetView>
  </sheetViews>
  <sheetFormatPr defaultColWidth="0" defaultRowHeight="11.5" zeroHeight="1" x14ac:dyDescent="0.45"/>
  <cols>
    <col min="1" max="1" width="0.7265625" style="61" customWidth="1"/>
    <col min="2" max="2" width="7.7265625" style="61" customWidth="1"/>
    <col min="3" max="16" width="6.7265625" style="61" customWidth="1"/>
    <col min="17" max="17" width="0.7265625" style="61" customWidth="1"/>
    <col min="18" max="18" width="9.1796875" style="61" hidden="1" customWidth="1"/>
    <col min="19" max="16384" width="9.1796875" style="61" hidden="1"/>
  </cols>
  <sheetData>
    <row r="1" spans="2:16" ht="13.5" customHeight="1" x14ac:dyDescent="0.45"/>
    <row r="2" spans="2:16" ht="14.25" customHeight="1" thickBot="1" x14ac:dyDescent="0.5">
      <c r="B2" s="110" t="s">
        <v>0</v>
      </c>
      <c r="C2" s="1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5">
      <c r="B3" s="30" t="s">
        <v>1</v>
      </c>
      <c r="C3" s="111">
        <v>46263</v>
      </c>
      <c r="D3" s="112"/>
      <c r="E3" s="1"/>
      <c r="F3" s="1"/>
      <c r="G3" s="1"/>
      <c r="H3" s="1"/>
      <c r="I3" s="1"/>
      <c r="J3" s="1"/>
      <c r="K3" s="62" t="s">
        <v>2</v>
      </c>
      <c r="L3" s="113">
        <f>(P31-(P32+P33))/P31*100</f>
        <v>82.034976152623202</v>
      </c>
      <c r="M3" s="113"/>
      <c r="N3" s="62" t="s">
        <v>3</v>
      </c>
      <c r="O3" s="113">
        <f>(P31-P33)/P31*100</f>
        <v>100</v>
      </c>
      <c r="P3" s="113"/>
    </row>
    <row r="4" spans="2:16" ht="14.25" customHeight="1" x14ac:dyDescent="0.45">
      <c r="B4" s="30" t="s">
        <v>4</v>
      </c>
      <c r="C4" s="2" t="s">
        <v>178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45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4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45">
      <c r="B7" s="110" t="s">
        <v>7</v>
      </c>
      <c r="C7" s="11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45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 x14ac:dyDescent="0.45">
      <c r="B9" s="31" t="s">
        <v>22</v>
      </c>
      <c r="C9" s="24">
        <v>0.96875</v>
      </c>
      <c r="D9" s="7">
        <v>2.2000000000000002</v>
      </c>
      <c r="E9" s="7">
        <v>5.6</v>
      </c>
      <c r="F9" s="7">
        <v>67</v>
      </c>
      <c r="G9" s="32" t="s">
        <v>186</v>
      </c>
      <c r="H9" s="7">
        <v>3.5</v>
      </c>
      <c r="I9" s="32">
        <v>98.7</v>
      </c>
      <c r="J9" s="8">
        <f>IF(L9, 1, 0) + IF(M9, 2, 0) + IF(N9, 4, 0) + IF(O9, 8, 0) + IF(P9, 16, 0)</f>
        <v>0</v>
      </c>
      <c r="K9" s="9" t="b">
        <v>1</v>
      </c>
      <c r="L9" s="9" t="b">
        <v>0</v>
      </c>
      <c r="M9" s="9" t="b">
        <v>0</v>
      </c>
      <c r="N9" s="9" t="b">
        <v>0</v>
      </c>
      <c r="O9" s="9" t="b">
        <v>0</v>
      </c>
      <c r="P9" s="9" t="b">
        <v>0</v>
      </c>
    </row>
    <row r="10" spans="2:16" ht="14.25" customHeight="1" x14ac:dyDescent="0.45">
      <c r="B10" s="31" t="s">
        <v>23</v>
      </c>
      <c r="C10" s="24">
        <v>0.1986111111111111</v>
      </c>
      <c r="D10" s="7">
        <v>1.4</v>
      </c>
      <c r="E10" s="7">
        <v>5.2</v>
      </c>
      <c r="F10" s="7">
        <v>61</v>
      </c>
      <c r="G10" s="32" t="s">
        <v>183</v>
      </c>
      <c r="H10" s="7">
        <v>4.0999999999999996</v>
      </c>
      <c r="I10" s="10"/>
      <c r="J10" s="8">
        <f>IF(L10, 1, 0) + IF(M10, 2, 0) + IF(N10, 4, 0) + IF(O10, 8, 0) + IF(P10, 16, 0)</f>
        <v>0</v>
      </c>
      <c r="K10" s="9" t="b">
        <v>1</v>
      </c>
      <c r="L10" s="9" t="b">
        <v>0</v>
      </c>
      <c r="M10" s="9" t="b">
        <v>0</v>
      </c>
      <c r="N10" s="9" t="b">
        <v>0</v>
      </c>
      <c r="O10" s="9" t="b">
        <v>0</v>
      </c>
      <c r="P10" s="9" t="b">
        <v>0</v>
      </c>
    </row>
    <row r="11" spans="2:16" ht="14.25" customHeight="1" thickBot="1" x14ac:dyDescent="0.5">
      <c r="B11" s="11" t="s">
        <v>24</v>
      </c>
      <c r="C11" s="24">
        <v>0.3979166666666667</v>
      </c>
      <c r="D11" s="12"/>
      <c r="E11" s="12">
        <v>2.9</v>
      </c>
      <c r="F11" s="12">
        <v>88</v>
      </c>
      <c r="G11" s="32" t="s">
        <v>183</v>
      </c>
      <c r="H11" s="7">
        <v>2</v>
      </c>
      <c r="I11" s="13"/>
      <c r="J11" s="8">
        <f>IF(L11, 1, 0) + IF(M11, 2, 0) + IF(N11, 4, 0) + IF(O11, 8, 0) + IF(P11, 16, 0)</f>
        <v>8</v>
      </c>
      <c r="K11" s="9" t="b">
        <v>0</v>
      </c>
      <c r="L11" s="9" t="b">
        <v>0</v>
      </c>
      <c r="M11" s="9" t="b">
        <v>0</v>
      </c>
      <c r="N11" s="9" t="b">
        <v>0</v>
      </c>
      <c r="O11" s="9" t="b">
        <v>1</v>
      </c>
      <c r="P11" s="9" t="b">
        <v>0</v>
      </c>
    </row>
    <row r="12" spans="2:16" ht="14.25" customHeight="1" thickBot="1" x14ac:dyDescent="0.5">
      <c r="B12" s="14" t="s">
        <v>25</v>
      </c>
      <c r="C12" s="15">
        <f>(24-C9)+C11</f>
        <v>23.429166666666667</v>
      </c>
      <c r="D12" s="16">
        <f>AVERAGE(D9:D11)</f>
        <v>1.8</v>
      </c>
      <c r="E12" s="16">
        <f>AVERAGE(E9:E11)</f>
        <v>4.5666666666666673</v>
      </c>
      <c r="F12" s="17">
        <f>AVERAGE(F9:F11)</f>
        <v>72</v>
      </c>
      <c r="G12" s="18"/>
      <c r="H12" s="19">
        <f>AVERAGE(H9:H11)</f>
        <v>3.1999999999999997</v>
      </c>
      <c r="I12" s="1"/>
      <c r="J12" s="20">
        <f>AVERAGE(J9:J11)</f>
        <v>2.6666666666666665</v>
      </c>
      <c r="K12" s="1"/>
      <c r="L12" s="1"/>
      <c r="M12" s="1"/>
      <c r="N12" s="1"/>
      <c r="O12" s="1"/>
      <c r="P12" s="1"/>
    </row>
    <row r="13" spans="2:16" ht="14.15" customHeight="1" x14ac:dyDescent="0.4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5" customHeight="1" x14ac:dyDescent="0.45">
      <c r="B14" s="110" t="s">
        <v>26</v>
      </c>
      <c r="C14" s="110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5" customHeight="1" x14ac:dyDescent="0.45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5" customHeight="1" x14ac:dyDescent="0.45">
      <c r="B16" s="31" t="s">
        <v>41</v>
      </c>
      <c r="C16" s="23" t="s">
        <v>171</v>
      </c>
      <c r="D16" s="23" t="s">
        <v>179</v>
      </c>
      <c r="E16" s="23" t="s">
        <v>180</v>
      </c>
      <c r="F16" s="23" t="s">
        <v>181</v>
      </c>
      <c r="G16" s="23" t="s">
        <v>179</v>
      </c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5" customHeight="1" x14ac:dyDescent="0.45">
      <c r="B17" s="31" t="s">
        <v>42</v>
      </c>
      <c r="C17" s="24">
        <v>0.91736111111111107</v>
      </c>
      <c r="D17" s="24">
        <v>0.91875000000000007</v>
      </c>
      <c r="E17" s="24">
        <v>0.96875</v>
      </c>
      <c r="F17" s="24">
        <v>0.20555555555555557</v>
      </c>
      <c r="G17" s="24">
        <v>0.3979166666666667</v>
      </c>
      <c r="H17" s="24"/>
      <c r="I17" s="24"/>
      <c r="J17" s="24"/>
      <c r="K17" s="24"/>
      <c r="L17" s="24"/>
      <c r="M17" s="24"/>
      <c r="N17" s="24"/>
      <c r="O17" s="24"/>
      <c r="P17" s="24">
        <v>0.40208333333333335</v>
      </c>
    </row>
    <row r="18" spans="2:16" ht="14.15" customHeight="1" x14ac:dyDescent="0.45">
      <c r="B18" s="31" t="s">
        <v>43</v>
      </c>
      <c r="C18" s="23">
        <v>16080</v>
      </c>
      <c r="D18" s="23">
        <v>16081</v>
      </c>
      <c r="E18" s="23">
        <v>16092</v>
      </c>
      <c r="F18" s="23">
        <v>16255</v>
      </c>
      <c r="G18" s="23">
        <v>16338</v>
      </c>
      <c r="H18" s="23"/>
      <c r="I18" s="23"/>
      <c r="J18" s="23"/>
      <c r="K18" s="23"/>
      <c r="L18" s="23"/>
      <c r="M18" s="23"/>
      <c r="N18" s="23"/>
      <c r="O18" s="23"/>
      <c r="P18" s="23">
        <v>16343</v>
      </c>
    </row>
    <row r="19" spans="2:16" ht="14.15" customHeight="1" thickBot="1" x14ac:dyDescent="0.5">
      <c r="B19" s="11" t="s">
        <v>44</v>
      </c>
      <c r="C19" s="25"/>
      <c r="D19" s="23">
        <v>16091</v>
      </c>
      <c r="E19" s="23">
        <v>16254</v>
      </c>
      <c r="F19" s="26">
        <v>16337</v>
      </c>
      <c r="G19" s="26">
        <v>16342</v>
      </c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5" customHeight="1" thickBot="1" x14ac:dyDescent="0.5">
      <c r="B20" s="27" t="s">
        <v>45</v>
      </c>
      <c r="C20" s="25"/>
      <c r="D20" s="28">
        <f t="shared" ref="D20:I20" si="0">IF(ISNUMBER(D18),D19-D18+1,"")</f>
        <v>11</v>
      </c>
      <c r="E20" s="29">
        <f t="shared" si="0"/>
        <v>163</v>
      </c>
      <c r="F20" s="29">
        <f t="shared" si="0"/>
        <v>83</v>
      </c>
      <c r="G20" s="29">
        <f t="shared" si="0"/>
        <v>5</v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 x14ac:dyDescent="0.4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45">
      <c r="B22" s="119" t="s">
        <v>46</v>
      </c>
      <c r="C22" s="31" t="s">
        <v>22</v>
      </c>
      <c r="D22" s="31" t="s">
        <v>24</v>
      </c>
      <c r="E22" s="31" t="s">
        <v>47</v>
      </c>
      <c r="F22" s="120" t="s">
        <v>48</v>
      </c>
      <c r="G22" s="120"/>
      <c r="H22" s="120"/>
      <c r="I22" s="120"/>
      <c r="J22" s="31" t="s">
        <v>22</v>
      </c>
      <c r="K22" s="31" t="s">
        <v>24</v>
      </c>
      <c r="L22" s="31" t="s">
        <v>47</v>
      </c>
      <c r="M22" s="120" t="s">
        <v>48</v>
      </c>
      <c r="N22" s="120"/>
      <c r="O22" s="120"/>
      <c r="P22" s="120"/>
    </row>
    <row r="23" spans="2:16" ht="13.5" customHeight="1" x14ac:dyDescent="0.45">
      <c r="B23" s="119"/>
      <c r="C23" s="103">
        <v>0.95416666666666661</v>
      </c>
      <c r="D23" s="103">
        <v>0.95624999999999993</v>
      </c>
      <c r="E23" s="32" t="s">
        <v>172</v>
      </c>
      <c r="F23" s="121" t="s">
        <v>184</v>
      </c>
      <c r="G23" s="122"/>
      <c r="H23" s="122"/>
      <c r="I23" s="123"/>
      <c r="J23" s="103"/>
      <c r="K23" s="103"/>
      <c r="L23" s="32" t="s">
        <v>173</v>
      </c>
      <c r="M23" s="118"/>
      <c r="N23" s="118"/>
      <c r="O23" s="118"/>
      <c r="P23" s="118"/>
    </row>
    <row r="24" spans="2:16" ht="13.5" customHeight="1" x14ac:dyDescent="0.45">
      <c r="B24" s="119"/>
      <c r="C24" s="103"/>
      <c r="D24" s="103"/>
      <c r="E24" s="32" t="s">
        <v>174</v>
      </c>
      <c r="F24" s="121"/>
      <c r="G24" s="122"/>
      <c r="H24" s="122"/>
      <c r="I24" s="123"/>
      <c r="J24" s="103"/>
      <c r="K24" s="103"/>
      <c r="L24" s="32" t="s">
        <v>175</v>
      </c>
      <c r="M24" s="118"/>
      <c r="N24" s="118"/>
      <c r="O24" s="118"/>
      <c r="P24" s="118"/>
    </row>
    <row r="25" spans="2:16" ht="13.5" customHeight="1" x14ac:dyDescent="0.45">
      <c r="B25" s="119"/>
      <c r="C25" s="103">
        <v>0.95763888888888893</v>
      </c>
      <c r="D25" s="103">
        <v>0.9604166666666667</v>
      </c>
      <c r="E25" s="32" t="s">
        <v>177</v>
      </c>
      <c r="F25" s="121" t="s">
        <v>185</v>
      </c>
      <c r="G25" s="122"/>
      <c r="H25" s="122"/>
      <c r="I25" s="123"/>
      <c r="J25" s="103"/>
      <c r="K25" s="103"/>
      <c r="L25" s="32" t="s">
        <v>174</v>
      </c>
      <c r="M25" s="118"/>
      <c r="N25" s="118"/>
      <c r="O25" s="118"/>
      <c r="P25" s="118"/>
    </row>
    <row r="26" spans="2:16" ht="13.5" customHeight="1" x14ac:dyDescent="0.45">
      <c r="B26" s="119"/>
      <c r="C26" s="103"/>
      <c r="D26" s="103"/>
      <c r="E26" s="32" t="s">
        <v>173</v>
      </c>
      <c r="F26" s="121"/>
      <c r="G26" s="122"/>
      <c r="H26" s="122"/>
      <c r="I26" s="123"/>
      <c r="J26" s="103"/>
      <c r="K26" s="103"/>
      <c r="L26" s="32" t="s">
        <v>172</v>
      </c>
      <c r="M26" s="118"/>
      <c r="N26" s="118"/>
      <c r="O26" s="118"/>
      <c r="P26" s="118"/>
    </row>
    <row r="27" spans="2:16" ht="13.5" customHeight="1" x14ac:dyDescent="0.4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5" customHeight="1" thickBot="1" x14ac:dyDescent="0.5">
      <c r="B28" s="110" t="s">
        <v>49</v>
      </c>
      <c r="C28" s="110"/>
      <c r="D28" s="110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5" customHeight="1" x14ac:dyDescent="0.45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5" customHeight="1" x14ac:dyDescent="0.45">
      <c r="B30" s="33" t="s">
        <v>163</v>
      </c>
      <c r="C30" s="38">
        <v>0.21597222222222223</v>
      </c>
      <c r="D30" s="39"/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>
        <v>0.17916666666666667</v>
      </c>
      <c r="P30" s="42">
        <f>SUM(C30:J30,L30:N30)</f>
        <v>0.23680555555555557</v>
      </c>
    </row>
    <row r="31" spans="2:16" ht="14.15" customHeight="1" x14ac:dyDescent="0.45">
      <c r="B31" s="33" t="s">
        <v>164</v>
      </c>
      <c r="C31" s="43">
        <v>0.23680555555555557</v>
      </c>
      <c r="D31" s="6">
        <v>0.17916666666666667</v>
      </c>
      <c r="E31" s="6"/>
      <c r="F31" s="6"/>
      <c r="G31" s="6"/>
      <c r="H31" s="6"/>
      <c r="I31" s="6"/>
      <c r="J31" s="6">
        <v>2.0833333333333332E-2</v>
      </c>
      <c r="K31" s="6"/>
      <c r="L31" s="6"/>
      <c r="M31" s="6"/>
      <c r="N31" s="6"/>
      <c r="O31" s="44"/>
      <c r="P31" s="42">
        <f>SUM(C31:N31)</f>
        <v>0.43680555555555556</v>
      </c>
    </row>
    <row r="32" spans="2:16" ht="14.15" customHeight="1" x14ac:dyDescent="0.45">
      <c r="B32" s="33" t="s">
        <v>64</v>
      </c>
      <c r="C32" s="45"/>
      <c r="D32" s="46">
        <v>5.7638888888888885E-2</v>
      </c>
      <c r="E32" s="46"/>
      <c r="F32" s="46"/>
      <c r="G32" s="46"/>
      <c r="H32" s="46"/>
      <c r="I32" s="46"/>
      <c r="J32" s="46">
        <v>2.0833333333333332E-2</v>
      </c>
      <c r="K32" s="46"/>
      <c r="L32" s="46"/>
      <c r="M32" s="46"/>
      <c r="N32" s="46"/>
      <c r="O32" s="47"/>
      <c r="P32" s="42">
        <f>SUM(C32:N32)</f>
        <v>7.8472222222222221E-2</v>
      </c>
    </row>
    <row r="33" spans="2:16" ht="14.15" customHeight="1" thickBot="1" x14ac:dyDescent="0.5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5" customHeight="1" x14ac:dyDescent="0.45">
      <c r="B34" s="31" t="s">
        <v>165</v>
      </c>
      <c r="C34" s="97">
        <f>C31-C32-C33</f>
        <v>0.23680555555555557</v>
      </c>
      <c r="D34" s="97">
        <f t="shared" ref="D34:M34" si="2">D31-D32-D33</f>
        <v>0.12152777777777779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0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0.35833333333333334</v>
      </c>
    </row>
    <row r="35" spans="2:16" ht="13.5" customHeight="1" x14ac:dyDescent="0.45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 x14ac:dyDescent="0.45">
      <c r="B36" s="143" t="s">
        <v>66</v>
      </c>
      <c r="C36" s="132" t="s">
        <v>187</v>
      </c>
      <c r="D36" s="133"/>
      <c r="E36" s="132" t="s">
        <v>189</v>
      </c>
      <c r="F36" s="133"/>
      <c r="G36" s="132" t="s">
        <v>190</v>
      </c>
      <c r="H36" s="133"/>
      <c r="I36" s="132" t="s">
        <v>191</v>
      </c>
      <c r="J36" s="133"/>
      <c r="K36" s="132" t="s">
        <v>192</v>
      </c>
      <c r="L36" s="133"/>
      <c r="M36" s="132" t="s">
        <v>196</v>
      </c>
      <c r="N36" s="133"/>
      <c r="O36" s="132" t="s">
        <v>193</v>
      </c>
      <c r="P36" s="133"/>
    </row>
    <row r="37" spans="2:16" ht="18" customHeight="1" x14ac:dyDescent="0.45">
      <c r="B37" s="144"/>
      <c r="C37" s="132"/>
      <c r="D37" s="133"/>
      <c r="E37" s="134"/>
      <c r="F37" s="134"/>
      <c r="G37" s="132"/>
      <c r="H37" s="133"/>
      <c r="I37" s="135"/>
      <c r="J37" s="134"/>
      <c r="K37" s="134"/>
      <c r="L37" s="134"/>
      <c r="M37" s="134"/>
      <c r="N37" s="134"/>
      <c r="O37" s="134"/>
      <c r="P37" s="134"/>
    </row>
    <row r="38" spans="2:16" ht="18" customHeight="1" x14ac:dyDescent="0.45">
      <c r="B38" s="144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</row>
    <row r="39" spans="2:16" ht="18" customHeight="1" x14ac:dyDescent="0.45">
      <c r="B39" s="144"/>
      <c r="C39" s="134"/>
      <c r="D39" s="134"/>
      <c r="E39" s="134"/>
      <c r="F39" s="134"/>
      <c r="G39" s="134"/>
      <c r="H39" s="134"/>
      <c r="I39" s="135"/>
      <c r="J39" s="134"/>
      <c r="K39" s="134"/>
      <c r="L39" s="134"/>
      <c r="M39" s="134"/>
      <c r="N39" s="134"/>
      <c r="O39" s="134"/>
      <c r="P39" s="134"/>
    </row>
    <row r="40" spans="2:16" ht="18" customHeight="1" x14ac:dyDescent="0.45">
      <c r="B40" s="144"/>
      <c r="C40" s="134"/>
      <c r="D40" s="134"/>
      <c r="E40" s="134"/>
      <c r="F40" s="134"/>
      <c r="G40" s="135"/>
      <c r="H40" s="134"/>
      <c r="I40" s="134"/>
      <c r="J40" s="134"/>
      <c r="K40" s="134"/>
      <c r="L40" s="134"/>
      <c r="M40" s="134"/>
      <c r="N40" s="134"/>
      <c r="O40" s="134"/>
      <c r="P40" s="134"/>
    </row>
    <row r="41" spans="2:16" ht="18" customHeight="1" x14ac:dyDescent="0.45">
      <c r="B41" s="145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</row>
    <row r="42" spans="2:16" ht="13.5" customHeight="1" x14ac:dyDescent="0.4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5" customHeight="1" x14ac:dyDescent="0.45">
      <c r="B43" s="136" t="s">
        <v>67</v>
      </c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8"/>
    </row>
    <row r="44" spans="2:16" ht="14.15" customHeight="1" x14ac:dyDescent="0.45">
      <c r="B44" s="139" t="s">
        <v>188</v>
      </c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1"/>
    </row>
    <row r="45" spans="2:16" ht="14.15" customHeight="1" x14ac:dyDescent="0.45">
      <c r="B45" s="139" t="s">
        <v>194</v>
      </c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1"/>
    </row>
    <row r="46" spans="2:16" ht="14.15" customHeight="1" x14ac:dyDescent="0.45">
      <c r="B46" s="139" t="s">
        <v>195</v>
      </c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1"/>
    </row>
    <row r="47" spans="2:16" ht="14.15" customHeight="1" x14ac:dyDescent="0.45">
      <c r="B47" s="139" t="s">
        <v>197</v>
      </c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1"/>
    </row>
    <row r="48" spans="2:16" ht="14.15" customHeight="1" x14ac:dyDescent="0.45">
      <c r="B48" s="139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1"/>
    </row>
    <row r="49" spans="2:16" ht="14.15" customHeight="1" x14ac:dyDescent="0.45">
      <c r="B49" s="142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1"/>
    </row>
    <row r="50" spans="2:16" ht="14.15" customHeight="1" x14ac:dyDescent="0.45">
      <c r="B50" s="142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1"/>
    </row>
    <row r="51" spans="2:16" ht="14.15" customHeight="1" x14ac:dyDescent="0.45">
      <c r="B51" s="142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1"/>
    </row>
    <row r="52" spans="2:16" ht="14.15" customHeight="1" thickBot="1" x14ac:dyDescent="0.5">
      <c r="B52" s="159"/>
      <c r="C52" s="160"/>
      <c r="D52" s="140"/>
      <c r="E52" s="140"/>
      <c r="F52" s="140"/>
      <c r="G52" s="160"/>
      <c r="H52" s="160"/>
      <c r="I52" s="160"/>
      <c r="J52" s="160"/>
      <c r="K52" s="160"/>
      <c r="L52" s="160"/>
      <c r="M52" s="160"/>
      <c r="N52" s="160"/>
      <c r="O52" s="160"/>
      <c r="P52" s="161"/>
    </row>
    <row r="53" spans="2:16" ht="14.15" customHeight="1" thickTop="1" thickBot="1" x14ac:dyDescent="0.5">
      <c r="B53" s="124" t="s">
        <v>166</v>
      </c>
      <c r="C53" s="125"/>
      <c r="D53" s="100"/>
      <c r="E53" s="100"/>
      <c r="F53" s="100"/>
      <c r="G53" s="125"/>
      <c r="H53" s="125"/>
      <c r="I53" s="125"/>
      <c r="J53" s="125"/>
      <c r="K53" s="125"/>
      <c r="L53" s="125"/>
      <c r="M53" s="125"/>
      <c r="N53" s="125"/>
      <c r="O53" s="125"/>
      <c r="P53" s="126"/>
    </row>
    <row r="54" spans="2:16" ht="14.15" customHeight="1" thickTop="1" thickBot="1" x14ac:dyDescent="0.5">
      <c r="B54" s="127" t="s">
        <v>176</v>
      </c>
      <c r="C54" s="128"/>
      <c r="D54" s="128"/>
      <c r="E54" s="129"/>
      <c r="F54" s="100">
        <v>598</v>
      </c>
      <c r="G54" s="130"/>
      <c r="H54" s="130"/>
      <c r="I54" s="130"/>
      <c r="J54" s="130"/>
      <c r="K54" s="130"/>
      <c r="L54" s="130"/>
      <c r="M54" s="130"/>
      <c r="N54" s="130"/>
      <c r="O54" s="130"/>
      <c r="P54" s="131"/>
    </row>
    <row r="55" spans="2:16" ht="13.5" customHeight="1" thickTop="1" x14ac:dyDescent="0.45"/>
    <row r="56" spans="2:16" ht="17.25" customHeight="1" x14ac:dyDescent="0.45">
      <c r="B56" s="146" t="s">
        <v>68</v>
      </c>
      <c r="C56" s="146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49999999999999" customHeight="1" x14ac:dyDescent="0.45">
      <c r="B57" s="147" t="s">
        <v>69</v>
      </c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9"/>
      <c r="N57" s="150" t="s">
        <v>70</v>
      </c>
      <c r="O57" s="148"/>
      <c r="P57" s="151"/>
    </row>
    <row r="58" spans="2:16" ht="17.149999999999999" customHeight="1" x14ac:dyDescent="0.45">
      <c r="B58" s="152" t="s">
        <v>71</v>
      </c>
      <c r="C58" s="153"/>
      <c r="D58" s="154"/>
      <c r="E58" s="152" t="s">
        <v>72</v>
      </c>
      <c r="F58" s="153"/>
      <c r="G58" s="154"/>
      <c r="H58" s="153" t="s">
        <v>73</v>
      </c>
      <c r="I58" s="153"/>
      <c r="J58" s="153"/>
      <c r="K58" s="155" t="s">
        <v>74</v>
      </c>
      <c r="L58" s="153"/>
      <c r="M58" s="156"/>
      <c r="N58" s="157"/>
      <c r="O58" s="153"/>
      <c r="P58" s="158"/>
    </row>
    <row r="59" spans="2:16" ht="20.149999999999999" customHeight="1" x14ac:dyDescent="0.45">
      <c r="B59" s="162" t="s">
        <v>75</v>
      </c>
      <c r="C59" s="163"/>
      <c r="D59" s="54" t="b">
        <v>1</v>
      </c>
      <c r="E59" s="162" t="s">
        <v>76</v>
      </c>
      <c r="F59" s="163"/>
      <c r="G59" s="54" t="b">
        <v>1</v>
      </c>
      <c r="H59" s="164" t="s">
        <v>77</v>
      </c>
      <c r="I59" s="163"/>
      <c r="J59" s="54" t="b">
        <v>1</v>
      </c>
      <c r="K59" s="164" t="s">
        <v>78</v>
      </c>
      <c r="L59" s="163"/>
      <c r="M59" s="54" t="b">
        <v>1</v>
      </c>
      <c r="N59" s="165" t="s">
        <v>79</v>
      </c>
      <c r="O59" s="163"/>
      <c r="P59" s="54" t="b">
        <v>1</v>
      </c>
    </row>
    <row r="60" spans="2:16" ht="20.149999999999999" customHeight="1" x14ac:dyDescent="0.45">
      <c r="B60" s="162" t="s">
        <v>80</v>
      </c>
      <c r="C60" s="163"/>
      <c r="D60" s="54" t="b">
        <v>1</v>
      </c>
      <c r="E60" s="162" t="s">
        <v>81</v>
      </c>
      <c r="F60" s="163"/>
      <c r="G60" s="54" t="b">
        <v>1</v>
      </c>
      <c r="H60" s="164" t="s">
        <v>82</v>
      </c>
      <c r="I60" s="163"/>
      <c r="J60" s="54" t="b">
        <v>1</v>
      </c>
      <c r="K60" s="164" t="s">
        <v>83</v>
      </c>
      <c r="L60" s="163"/>
      <c r="M60" s="54" t="b">
        <v>1</v>
      </c>
      <c r="N60" s="165" t="s">
        <v>84</v>
      </c>
      <c r="O60" s="163"/>
      <c r="P60" s="54" t="b">
        <v>1</v>
      </c>
    </row>
    <row r="61" spans="2:16" ht="20.149999999999999" customHeight="1" x14ac:dyDescent="0.45">
      <c r="B61" s="162" t="s">
        <v>85</v>
      </c>
      <c r="C61" s="163"/>
      <c r="D61" s="54" t="b">
        <v>1</v>
      </c>
      <c r="E61" s="162" t="s">
        <v>86</v>
      </c>
      <c r="F61" s="163"/>
      <c r="G61" s="54" t="b">
        <v>1</v>
      </c>
      <c r="H61" s="164" t="s">
        <v>87</v>
      </c>
      <c r="I61" s="163"/>
      <c r="J61" s="54" t="b">
        <v>1</v>
      </c>
      <c r="K61" s="164" t="s">
        <v>88</v>
      </c>
      <c r="L61" s="163"/>
      <c r="M61" s="54" t="b">
        <v>1</v>
      </c>
      <c r="N61" s="165" t="s">
        <v>89</v>
      </c>
      <c r="O61" s="163"/>
      <c r="P61" s="54" t="b">
        <v>1</v>
      </c>
    </row>
    <row r="62" spans="2:16" ht="20.149999999999999" customHeight="1" x14ac:dyDescent="0.45">
      <c r="B62" s="164" t="s">
        <v>87</v>
      </c>
      <c r="C62" s="163"/>
      <c r="D62" s="54" t="b">
        <v>1</v>
      </c>
      <c r="E62" s="162" t="s">
        <v>90</v>
      </c>
      <c r="F62" s="163"/>
      <c r="G62" s="54" t="b">
        <v>1</v>
      </c>
      <c r="H62" s="164" t="s">
        <v>91</v>
      </c>
      <c r="I62" s="163"/>
      <c r="J62" s="54" t="b">
        <v>0</v>
      </c>
      <c r="K62" s="164" t="s">
        <v>92</v>
      </c>
      <c r="L62" s="163"/>
      <c r="M62" s="54" t="b">
        <v>1</v>
      </c>
      <c r="N62" s="165" t="s">
        <v>82</v>
      </c>
      <c r="O62" s="163"/>
      <c r="P62" s="54" t="b">
        <v>1</v>
      </c>
    </row>
    <row r="63" spans="2:16" ht="20.149999999999999" customHeight="1" x14ac:dyDescent="0.45">
      <c r="B63" s="164" t="s">
        <v>93</v>
      </c>
      <c r="C63" s="163"/>
      <c r="D63" s="54" t="b">
        <v>1</v>
      </c>
      <c r="E63" s="162" t="s">
        <v>94</v>
      </c>
      <c r="F63" s="163"/>
      <c r="G63" s="54" t="b">
        <v>1</v>
      </c>
      <c r="H63" s="64"/>
      <c r="I63" s="65"/>
      <c r="J63" s="66"/>
      <c r="K63" s="164" t="s">
        <v>95</v>
      </c>
      <c r="L63" s="163"/>
      <c r="M63" s="54" t="b">
        <v>1</v>
      </c>
      <c r="N63" s="165" t="s">
        <v>162</v>
      </c>
      <c r="O63" s="163"/>
      <c r="P63" s="54" t="b">
        <v>1</v>
      </c>
    </row>
    <row r="64" spans="2:16" ht="20.149999999999999" customHeight="1" x14ac:dyDescent="0.45">
      <c r="B64" s="164" t="s">
        <v>96</v>
      </c>
      <c r="C64" s="163"/>
      <c r="D64" s="54" t="b">
        <v>1</v>
      </c>
      <c r="E64" s="162" t="s">
        <v>97</v>
      </c>
      <c r="F64" s="163"/>
      <c r="G64" s="54" t="b">
        <v>1</v>
      </c>
      <c r="H64" s="67"/>
      <c r="I64" s="68"/>
      <c r="J64" s="69"/>
      <c r="K64" s="171" t="s">
        <v>98</v>
      </c>
      <c r="L64" s="172"/>
      <c r="M64" s="54" t="b">
        <v>1</v>
      </c>
      <c r="N64" s="70"/>
      <c r="O64" s="65"/>
      <c r="P64" s="71"/>
    </row>
    <row r="65" spans="2:17" ht="20.149999999999999" customHeight="1" x14ac:dyDescent="0.45">
      <c r="B65" s="65"/>
      <c r="C65" s="65"/>
      <c r="D65" s="72" t="b">
        <v>0</v>
      </c>
      <c r="E65" s="162" t="s">
        <v>161</v>
      </c>
      <c r="F65" s="163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49999999999999" customHeight="1" x14ac:dyDescent="0.45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49999999999999" customHeight="1" x14ac:dyDescent="0.45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49999999999999" customHeight="1" thickBot="1" x14ac:dyDescent="0.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" customHeight="1" x14ac:dyDescent="0.45">
      <c r="B69" s="110" t="s">
        <v>104</v>
      </c>
      <c r="C69" s="110"/>
      <c r="D69"/>
      <c r="E69"/>
      <c r="F69" s="167" t="s">
        <v>105</v>
      </c>
      <c r="G69" s="169" t="s">
        <v>106</v>
      </c>
      <c r="H69"/>
      <c r="I69" s="110" t="s">
        <v>107</v>
      </c>
      <c r="J69" s="110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" customHeight="1" thickBot="1" x14ac:dyDescent="0.25">
      <c r="B70" s="166"/>
      <c r="C70" s="166"/>
      <c r="D70" s="78"/>
      <c r="E70" s="79"/>
      <c r="F70" s="168"/>
      <c r="G70" s="170"/>
      <c r="H70" s="80"/>
      <c r="I70" s="166"/>
      <c r="J70" s="166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49999999999999" customHeight="1" x14ac:dyDescent="0.45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49999999999999" customHeight="1" x14ac:dyDescent="0.45">
      <c r="B72" s="90" t="s">
        <v>116</v>
      </c>
      <c r="C72" s="56">
        <v>-164.6</v>
      </c>
      <c r="D72" s="56">
        <v>-166.8</v>
      </c>
      <c r="E72" s="90" t="s">
        <v>117</v>
      </c>
      <c r="F72" s="56">
        <v>17.5</v>
      </c>
      <c r="G72" s="56">
        <v>16.5</v>
      </c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49999999999999" customHeight="1" x14ac:dyDescent="0.45">
      <c r="B73" s="90" t="s">
        <v>120</v>
      </c>
      <c r="C73" s="56">
        <v>-165.7</v>
      </c>
      <c r="D73" s="56">
        <v>-168.2</v>
      </c>
      <c r="E73" s="92" t="s">
        <v>121</v>
      </c>
      <c r="F73" s="57">
        <v>31.9</v>
      </c>
      <c r="G73" s="57">
        <v>40.1</v>
      </c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49999999999999" customHeight="1" x14ac:dyDescent="0.45">
      <c r="B74" s="90" t="s">
        <v>125</v>
      </c>
      <c r="C74" s="56">
        <v>-193.8</v>
      </c>
      <c r="D74" s="56">
        <v>-198.1</v>
      </c>
      <c r="E74" s="92" t="s">
        <v>126</v>
      </c>
      <c r="F74" s="58">
        <v>20</v>
      </c>
      <c r="G74" s="58">
        <v>20</v>
      </c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49999999999999" customHeight="1" x14ac:dyDescent="0.2">
      <c r="B75" s="90" t="s">
        <v>130</v>
      </c>
      <c r="C75" s="56">
        <v>-111.8</v>
      </c>
      <c r="D75" s="56">
        <v>-117.1</v>
      </c>
      <c r="E75" s="92" t="s">
        <v>131</v>
      </c>
      <c r="F75" s="58">
        <v>20</v>
      </c>
      <c r="G75" s="58">
        <v>20</v>
      </c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49999999999999" customHeight="1" x14ac:dyDescent="0.2">
      <c r="B76" s="90" t="s">
        <v>135</v>
      </c>
      <c r="C76" s="56">
        <v>26.4</v>
      </c>
      <c r="D76" s="56">
        <v>24.8</v>
      </c>
      <c r="E76" s="92" t="s">
        <v>136</v>
      </c>
      <c r="F76" s="58">
        <v>15</v>
      </c>
      <c r="G76" s="58">
        <v>15</v>
      </c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49999999999999" customHeight="1" x14ac:dyDescent="0.45">
      <c r="B77" s="90" t="s">
        <v>140</v>
      </c>
      <c r="C77" s="56">
        <v>22.4</v>
      </c>
      <c r="D77" s="56">
        <v>21.2</v>
      </c>
      <c r="E77" s="92" t="s">
        <v>141</v>
      </c>
      <c r="F77" s="58">
        <v>240</v>
      </c>
      <c r="G77" s="58">
        <v>240</v>
      </c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49999999999999" customHeight="1" x14ac:dyDescent="0.45">
      <c r="B78" s="90" t="s">
        <v>145</v>
      </c>
      <c r="C78" s="56">
        <v>20.5</v>
      </c>
      <c r="D78" s="56">
        <v>19.399999999999999</v>
      </c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49999999999999" customHeight="1" x14ac:dyDescent="0.45">
      <c r="B79" s="90" t="s">
        <v>150</v>
      </c>
      <c r="C79" s="56">
        <v>19</v>
      </c>
      <c r="D79" s="56">
        <v>18.100000000000001</v>
      </c>
      <c r="E79" s="90" t="s">
        <v>151</v>
      </c>
      <c r="F79" s="56">
        <v>12.3</v>
      </c>
      <c r="G79" s="56">
        <v>6.8</v>
      </c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49999999999999" customHeight="1" x14ac:dyDescent="0.45">
      <c r="B80" s="92" t="s">
        <v>155</v>
      </c>
      <c r="C80" s="60">
        <v>1.08E-4</v>
      </c>
      <c r="D80" s="60">
        <v>9.9699999999999998E-5</v>
      </c>
      <c r="E80" s="92" t="s">
        <v>156</v>
      </c>
      <c r="F80" s="57">
        <v>50.5</v>
      </c>
      <c r="G80" s="57">
        <v>70.2</v>
      </c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49999999999999" customHeight="1" x14ac:dyDescent="0.45"/>
    <row r="82" spans="2:16" ht="20.149999999999999" customHeight="1" x14ac:dyDescent="0.45"/>
    <row r="83" spans="2:16" ht="20.149999999999999" customHeight="1" x14ac:dyDescent="0.45"/>
    <row r="84" spans="2:16" ht="15" customHeight="1" x14ac:dyDescent="0.45">
      <c r="B84" s="114" t="s">
        <v>160</v>
      </c>
      <c r="C84" s="114"/>
    </row>
    <row r="85" spans="2:16" ht="15" customHeight="1" x14ac:dyDescent="0.45">
      <c r="B85" s="115" t="s">
        <v>182</v>
      </c>
      <c r="C85" s="116"/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7"/>
    </row>
    <row r="86" spans="2:16" ht="15" customHeight="1" x14ac:dyDescent="0.45">
      <c r="B86" s="104" t="s">
        <v>198</v>
      </c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6"/>
    </row>
    <row r="87" spans="2:16" ht="15" customHeight="1" x14ac:dyDescent="0.45">
      <c r="B87" s="104"/>
      <c r="C87" s="105"/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6"/>
    </row>
    <row r="88" spans="2:16" ht="15" customHeight="1" x14ac:dyDescent="0.45">
      <c r="B88" s="104"/>
      <c r="C88" s="105"/>
      <c r="D88" s="105"/>
      <c r="E88" s="105"/>
      <c r="F88" s="105"/>
      <c r="G88" s="105"/>
      <c r="H88" s="105"/>
      <c r="I88" s="105"/>
      <c r="J88" s="105"/>
      <c r="K88" s="105"/>
      <c r="L88" s="105"/>
      <c r="M88" s="105"/>
      <c r="N88" s="105"/>
      <c r="O88" s="105"/>
      <c r="P88" s="106"/>
    </row>
    <row r="89" spans="2:16" ht="15" customHeight="1" x14ac:dyDescent="0.45">
      <c r="B89" s="104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6"/>
    </row>
    <row r="90" spans="2:16" ht="15" customHeight="1" x14ac:dyDescent="0.45">
      <c r="B90" s="104"/>
      <c r="C90" s="105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05"/>
      <c r="P90" s="106"/>
    </row>
    <row r="91" spans="2:16" ht="15" customHeight="1" x14ac:dyDescent="0.45">
      <c r="B91" s="104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6"/>
    </row>
    <row r="92" spans="2:16" ht="15" customHeight="1" x14ac:dyDescent="0.45">
      <c r="B92" s="104"/>
      <c r="C92" s="105"/>
      <c r="D92" s="105"/>
      <c r="E92" s="105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6"/>
    </row>
    <row r="93" spans="2:16" ht="15" customHeight="1" x14ac:dyDescent="0.45">
      <c r="B93" s="104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6"/>
    </row>
    <row r="94" spans="2:16" ht="15" customHeight="1" x14ac:dyDescent="0.45">
      <c r="B94" s="104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6"/>
    </row>
    <row r="95" spans="2:16" ht="15" customHeight="1" x14ac:dyDescent="0.45">
      <c r="B95" s="104"/>
      <c r="C95" s="105"/>
      <c r="D95" s="105"/>
      <c r="E95" s="105"/>
      <c r="F95" s="105"/>
      <c r="G95" s="105"/>
      <c r="H95" s="105"/>
      <c r="I95" s="105"/>
      <c r="J95" s="105"/>
      <c r="K95" s="105"/>
      <c r="L95" s="105"/>
      <c r="M95" s="105"/>
      <c r="N95" s="105"/>
      <c r="O95" s="105"/>
      <c r="P95" s="106"/>
    </row>
    <row r="96" spans="2:16" ht="15" customHeight="1" x14ac:dyDescent="0.45">
      <c r="B96" s="104"/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6"/>
    </row>
    <row r="97" spans="2:16" ht="15" customHeight="1" x14ac:dyDescent="0.45">
      <c r="B97" s="104"/>
      <c r="C97" s="105"/>
      <c r="D97" s="105"/>
      <c r="E97" s="105"/>
      <c r="F97" s="105"/>
      <c r="G97" s="105"/>
      <c r="H97" s="105"/>
      <c r="I97" s="105"/>
      <c r="J97" s="105"/>
      <c r="K97" s="105"/>
      <c r="L97" s="105"/>
      <c r="M97" s="105"/>
      <c r="N97" s="105"/>
      <c r="O97" s="105"/>
      <c r="P97" s="106"/>
    </row>
    <row r="98" spans="2:16" ht="15" customHeight="1" x14ac:dyDescent="0.45">
      <c r="B98" s="104"/>
      <c r="C98" s="105"/>
      <c r="D98" s="105"/>
      <c r="E98" s="105"/>
      <c r="F98" s="105"/>
      <c r="G98" s="105"/>
      <c r="H98" s="105"/>
      <c r="I98" s="105"/>
      <c r="J98" s="105"/>
      <c r="K98" s="105"/>
      <c r="L98" s="105"/>
      <c r="M98" s="105"/>
      <c r="N98" s="105"/>
      <c r="O98" s="105"/>
      <c r="P98" s="106"/>
    </row>
    <row r="99" spans="2:16" ht="15" customHeight="1" x14ac:dyDescent="0.45">
      <c r="B99" s="107"/>
      <c r="C99" s="108"/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9"/>
    </row>
    <row r="100" spans="2:16" ht="15" customHeight="1" x14ac:dyDescent="0.45"/>
    <row r="101" spans="2:16" ht="15" hidden="1" customHeight="1" x14ac:dyDescent="0.45"/>
    <row r="102" spans="2:16" ht="15" hidden="1" customHeight="1" x14ac:dyDescent="0.45"/>
  </sheetData>
  <sheetProtection sheet="1" formatCells="0"/>
  <mergeCells count="131">
    <mergeCell ref="B48:P48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146050</xdr:rowOff>
                  </from>
                  <to>
                    <xdr:col>10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146050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146050</xdr:rowOff>
                  </from>
                  <to>
                    <xdr:col>11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146050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146050</xdr:rowOff>
                  </from>
                  <to>
                    <xdr:col>12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146050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146050</xdr:rowOff>
                  </from>
                  <to>
                    <xdr:col>13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146050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146050</xdr:rowOff>
                  </from>
                  <to>
                    <xdr:col>14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146050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146050</xdr:rowOff>
                  </from>
                  <to>
                    <xdr:col>15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146050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241300</xdr:rowOff>
                  </from>
                  <to>
                    <xdr:col>9</xdr:col>
                    <xdr:colOff>419100</xdr:colOff>
                    <xdr:row>59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KMTNet-CTIO</cp:lastModifiedBy>
  <cp:lastPrinted>2024-03-07T07:35:00Z</cp:lastPrinted>
  <dcterms:created xsi:type="dcterms:W3CDTF">2024-02-29T07:36:25Z</dcterms:created>
  <dcterms:modified xsi:type="dcterms:W3CDTF">2026-08-29T09:43:53Z</dcterms:modified>
</cp:coreProperties>
</file>