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emp\KMTNet-CTIO\바탕화면\관측 관련\관측일지\2026\8월\"/>
    </mc:Choice>
  </mc:AlternateContent>
  <xr:revisionPtr revIDLastSave="0" documentId="13_ncr:1_{3CDBE5E9-7B88-4401-8443-AAE527B32BB2}" xr6:coauthVersionLast="36" xr6:coauthVersionMax="47" xr10:uidLastSave="{00000000-0000-0000-0000-000000000000}"/>
  <bookViews>
    <workbookView xWindow="0" yWindow="0" windowWidth="38400" windowHeight="17650" xr2:uid="{00000000-000D-0000-FFFF-FFFF00000000}"/>
  </bookViews>
  <sheets>
    <sheet name="Sheet1" sheetId="1" r:id="rId1"/>
  </sheets>
  <definedNames>
    <definedName name="_xlnm.Print_Area" localSheetId="0">Sheet1!$A$1:$Q$100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3" i="1" l="1"/>
  <c r="P32" i="1"/>
  <c r="P31" i="1"/>
  <c r="P34" i="1" l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C12" i="1"/>
  <c r="J11" i="1"/>
  <c r="J10" i="1"/>
  <c r="J9" i="1"/>
  <c r="J12" i="1" l="1"/>
  <c r="O3" i="1"/>
  <c r="L3" i="1"/>
  <c r="D12" i="1"/>
</calcChain>
</file>

<file path=xl/sharedStrings.xml><?xml version="1.0" encoding="utf-8"?>
<sst xmlns="http://schemas.openxmlformats.org/spreadsheetml/2006/main" count="222" uniqueCount="207">
  <si>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</si>
  <si>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</si>
  <si>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</si>
  <si>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</si>
  <si>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</si>
  <si>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</si>
  <si>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CL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</si>
  <si>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</si>
  <si>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</si>
  <si>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</si>
  <si>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</si>
  <si>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</si>
  <si>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</si>
  <si>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</si>
  <si>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</si>
  <si>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</si>
  <si>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</si>
  <si>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</si>
  <si>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</si>
  <si>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</si>
  <si>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</si>
  <si>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</si>
  <si>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</si>
  <si>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</si>
  <si>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</si>
  <si>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</si>
  <si>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</si>
  <si>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</si>
  <si>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</si>
  <si>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</si>
  <si>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</si>
  <si>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</si>
  <si>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</si>
  <si>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</si>
  <si>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</si>
  <si>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</si>
  <si>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</si>
  <si>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</si>
  <si>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</si>
  <si>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</si>
  <si>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</si>
  <si>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</si>
  <si>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</si>
  <si>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</si>
  <si>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</si>
  <si>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</si>
  <si>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</si>
  <si>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</si>
  <si>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</si>
  <si>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</si>
  <si>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</si>
  <si>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</si>
  <si>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</si>
  <si>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</si>
  <si>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</si>
  <si>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</si>
  <si>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</si>
  <si>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</si>
  <si>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</si>
  <si>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</si>
  <si>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</si>
  <si>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</si>
  <si>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</si>
  <si>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</si>
  <si>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</si>
  <si>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</si>
  <si>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</si>
  <si>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</si>
  <si>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10" type="noConversion"/>
  </si>
  <si>
    <t>관측 전</t>
    <phoneticPr fontId="10" type="noConversion"/>
  </si>
  <si>
    <t>관측 후</t>
    <phoneticPr fontId="10" type="noConversion"/>
  </si>
  <si>
    <t>망원경</t>
    <phoneticPr fontId="13" type="noConversion"/>
  </si>
  <si>
    <t>돔</t>
    <phoneticPr fontId="13" type="noConversion"/>
  </si>
  <si>
    <t>장비실</t>
    <phoneticPr fontId="13" type="noConversion"/>
  </si>
  <si>
    <t>관측실</t>
    <phoneticPr fontId="13" type="noConversion"/>
  </si>
  <si>
    <t>망원경 롤러 상태</t>
    <phoneticPr fontId="10" type="noConversion"/>
  </si>
  <si>
    <t>돔 셔터 소음</t>
    <phoneticPr fontId="10" type="noConversion"/>
  </si>
  <si>
    <t>장비실 냉방</t>
    <phoneticPr fontId="13" type="noConversion"/>
  </si>
  <si>
    <t>컴퓨터실 냉방</t>
    <phoneticPr fontId="13" type="noConversion"/>
  </si>
  <si>
    <t>주경 확인</t>
    <phoneticPr fontId="13" type="noConversion"/>
  </si>
  <si>
    <t>미러셀 냉각팬</t>
    <phoneticPr fontId="10" type="noConversion"/>
  </si>
  <si>
    <t>돔 회전 소음</t>
    <phoneticPr fontId="13" type="noConversion"/>
  </si>
  <si>
    <t>건조 공기 생성기 압력 및 수분 배출</t>
    <phoneticPr fontId="13" type="noConversion"/>
  </si>
  <si>
    <t>서버 시각 동기</t>
    <phoneticPr fontId="13" type="noConversion"/>
  </si>
  <si>
    <t>돔 상태</t>
    <phoneticPr fontId="13" type="noConversion"/>
  </si>
  <si>
    <t>CCD 냉각 호스 성애</t>
    <phoneticPr fontId="10" type="noConversion"/>
  </si>
  <si>
    <t>돔 셔터 Sync</t>
    <phoneticPr fontId="13" type="noConversion"/>
  </si>
  <si>
    <t>냉각수 누수</t>
    <phoneticPr fontId="13" type="noConversion"/>
  </si>
  <si>
    <t>ICS HDD 여유공간</t>
    <phoneticPr fontId="13" type="noConversion"/>
  </si>
  <si>
    <t>장비실 냉방</t>
    <phoneticPr fontId="10" type="noConversion"/>
  </si>
  <si>
    <t>돔 회전 Sync</t>
    <phoneticPr fontId="13" type="noConversion"/>
  </si>
  <si>
    <t>냉각수위 (월1회)</t>
    <phoneticPr fontId="13" type="noConversion"/>
  </si>
  <si>
    <t>진공 게이지 OFF</t>
    <phoneticPr fontId="13" type="noConversion"/>
  </si>
  <si>
    <t>건조 공기 유량계</t>
    <phoneticPr fontId="13" type="noConversion"/>
  </si>
  <si>
    <t>돔 누수</t>
    <phoneticPr fontId="13" type="noConversion"/>
  </si>
  <si>
    <t>내/외부 CCTV</t>
    <phoneticPr fontId="13" type="noConversion"/>
  </si>
  <si>
    <t>주경 청소 (격주)</t>
    <phoneticPr fontId="13" type="noConversion"/>
  </si>
  <si>
    <t>돔 냉방</t>
    <phoneticPr fontId="13" type="noConversion"/>
  </si>
  <si>
    <t>라디오 노드 상태</t>
    <phoneticPr fontId="13" type="noConversion"/>
  </si>
  <si>
    <t>오류</t>
  </si>
  <si>
    <t>정상</t>
    <phoneticPr fontId="13" type="noConversion"/>
  </si>
  <si>
    <t>경정비</t>
    <phoneticPr fontId="13" type="noConversion"/>
  </si>
  <si>
    <t>중정비</t>
    <phoneticPr fontId="13" type="noConversion"/>
  </si>
  <si>
    <t>고장</t>
    <phoneticPr fontId="13" type="noConversion"/>
  </si>
  <si>
    <t>기기상태</t>
    <phoneticPr fontId="10" type="noConversion"/>
  </si>
  <si>
    <t>온도단위:</t>
    <phoneticPr fontId="13" type="noConversion"/>
  </si>
  <si>
    <t>℃</t>
    <phoneticPr fontId="13" type="noConversion"/>
  </si>
  <si>
    <t>기기이상</t>
    <phoneticPr fontId="13" type="noConversion"/>
  </si>
  <si>
    <t>코드</t>
  </si>
  <si>
    <t>카메라
상태</t>
    <phoneticPr fontId="10" type="noConversion"/>
  </si>
  <si>
    <t>관측전</t>
    <phoneticPr fontId="10" type="noConversion"/>
  </si>
  <si>
    <t>관측후</t>
    <phoneticPr fontId="10" type="noConversion"/>
  </si>
  <si>
    <t>장비실
돔상태</t>
    <phoneticPr fontId="10" type="noConversion"/>
  </si>
  <si>
    <t>망원경
구동부</t>
    <phoneticPr fontId="10" type="noConversion"/>
  </si>
  <si>
    <t>New TCS/TCC</t>
    <phoneticPr fontId="10" type="noConversion"/>
  </si>
  <si>
    <t>기타</t>
    <phoneticPr fontId="13" type="noConversion"/>
  </si>
  <si>
    <t>PT30 #1</t>
    <phoneticPr fontId="10" type="noConversion"/>
  </si>
  <si>
    <t>장비실온도</t>
    <phoneticPr fontId="10" type="noConversion"/>
  </si>
  <si>
    <t>광학계</t>
    <phoneticPr fontId="10" type="noConversion"/>
  </si>
  <si>
    <t>카메라제어 컴퓨터</t>
    <phoneticPr fontId="13" type="noConversion"/>
  </si>
  <si>
    <t>PT30 #2</t>
    <phoneticPr fontId="10" type="noConversion"/>
  </si>
  <si>
    <t>장비실습도
(RH %)</t>
    <phoneticPr fontId="10" type="noConversion"/>
  </si>
  <si>
    <t>미러커버</t>
    <phoneticPr fontId="10" type="noConversion"/>
  </si>
  <si>
    <t>돔에어컨및 서큘레이터</t>
  </si>
  <si>
    <t>관측
컴퓨터</t>
    <phoneticPr fontId="13" type="noConversion"/>
  </si>
  <si>
    <t>Charcoal</t>
    <phoneticPr fontId="10" type="noConversion"/>
  </si>
  <si>
    <t>PT13 
gas (psi)</t>
    <phoneticPr fontId="10" type="noConversion"/>
  </si>
  <si>
    <t>미러냉각 
(팬/냉풍기)</t>
    <phoneticPr fontId="13" type="noConversion"/>
  </si>
  <si>
    <t>방풍막</t>
    <phoneticPr fontId="13" type="noConversion"/>
  </si>
  <si>
    <t>AUX
컴퓨터</t>
    <phoneticPr fontId="10" type="noConversion"/>
  </si>
  <si>
    <t>Real deal</t>
    <phoneticPr fontId="10" type="noConversion"/>
  </si>
  <si>
    <t>PT30 #1
gas (psi)</t>
    <phoneticPr fontId="10" type="noConversion"/>
  </si>
  <si>
    <t>필터 및
 셔터 동작</t>
    <phoneticPr fontId="13" type="noConversion"/>
  </si>
  <si>
    <t>냉각수 
순환</t>
    <phoneticPr fontId="13" type="noConversion"/>
  </si>
  <si>
    <t>GPS</t>
    <phoneticPr fontId="10" type="noConversion"/>
  </si>
  <si>
    <t>Air in</t>
    <phoneticPr fontId="10" type="noConversion"/>
  </si>
  <si>
    <t>PT30 #2
gas (psi)</t>
    <phoneticPr fontId="10" type="noConversion"/>
  </si>
  <si>
    <t>초점
엑추에이터</t>
    <phoneticPr fontId="10" type="noConversion"/>
  </si>
  <si>
    <t>컴퓨터실 에어컨</t>
    <phoneticPr fontId="10" type="noConversion"/>
  </si>
  <si>
    <t>KVM
(Raritan)</t>
    <phoneticPr fontId="13" type="noConversion"/>
  </si>
  <si>
    <t>Air out</t>
    <phoneticPr fontId="10" type="noConversion"/>
  </si>
  <si>
    <t>PT30 Sp gas (psi)</t>
    <phoneticPr fontId="10" type="noConversion"/>
  </si>
  <si>
    <t>건조공기
생성기</t>
    <phoneticPr fontId="13" type="noConversion"/>
  </si>
  <si>
    <t>장비실
에어컨</t>
    <phoneticPr fontId="10" type="noConversion"/>
  </si>
  <si>
    <t>DTS</t>
    <phoneticPr fontId="13" type="noConversion"/>
  </si>
  <si>
    <t>Glycol in</t>
    <phoneticPr fontId="10" type="noConversion"/>
  </si>
  <si>
    <t>HE 냉각수
유량(GPM)</t>
    <phoneticPr fontId="10" type="noConversion"/>
  </si>
  <si>
    <t>HE Box</t>
    <phoneticPr fontId="10" type="noConversion"/>
  </si>
  <si>
    <t>망원경 UPS/AVR</t>
    <phoneticPr fontId="10" type="noConversion"/>
  </si>
  <si>
    <t>라디오노드</t>
    <phoneticPr fontId="13" type="noConversion"/>
  </si>
  <si>
    <t>Glycol out</t>
    <phoneticPr fontId="10" type="noConversion"/>
  </si>
  <si>
    <t>돔 온도</t>
    <phoneticPr fontId="10" type="noConversion"/>
  </si>
  <si>
    <t>CCD 윈도우 결로</t>
    <phoneticPr fontId="13" type="noConversion"/>
  </si>
  <si>
    <t>컴퓨터실 UPS/AVR</t>
    <phoneticPr fontId="13" type="noConversion"/>
  </si>
  <si>
    <t>네트워크</t>
    <phoneticPr fontId="13" type="noConversion"/>
  </si>
  <si>
    <t>Pressure (torr)</t>
    <phoneticPr fontId="10" type="noConversion"/>
  </si>
  <si>
    <t>돔 습도
(RH %)</t>
    <phoneticPr fontId="10" type="noConversion"/>
  </si>
  <si>
    <t>CCD 냉각/진공</t>
    <phoneticPr fontId="10" type="noConversion"/>
  </si>
  <si>
    <t xml:space="preserve"> 장비실 UPS/AVR</t>
    <phoneticPr fontId="13" type="noConversion"/>
  </si>
  <si>
    <t>정전</t>
    <phoneticPr fontId="13" type="noConversion"/>
  </si>
  <si>
    <t>기기상태 노트</t>
    <phoneticPr fontId="3" type="noConversion"/>
  </si>
  <si>
    <t>미러 냉풍기 동작</t>
    <phoneticPr fontId="3" type="noConversion"/>
  </si>
  <si>
    <t>CHK_ICS_to_DTS
실행</t>
    <phoneticPr fontId="10" type="noConversion"/>
  </si>
  <si>
    <t>배당시간</t>
    <phoneticPr fontId="4" type="noConversion"/>
  </si>
  <si>
    <t>계획시간</t>
    <phoneticPr fontId="4" type="noConversion"/>
  </si>
  <si>
    <t>실관측</t>
    <phoneticPr fontId="3" type="noConversion"/>
  </si>
  <si>
    <t xml:space="preserve"> Site Seeing </t>
    <phoneticPr fontId="4" type="noConversion"/>
  </si>
  <si>
    <t>돔 회전 
이상</t>
    <phoneticPr fontId="13" type="noConversion"/>
  </si>
  <si>
    <t>돔 셔터 
이상</t>
    <phoneticPr fontId="13" type="noConversion"/>
  </si>
  <si>
    <t>돔 회전
소음</t>
    <phoneticPr fontId="13" type="noConversion"/>
  </si>
  <si>
    <t>돔 셔터
소음</t>
    <phoneticPr fontId="13" type="noConversion"/>
  </si>
  <si>
    <t>OBS</t>
    <phoneticPr fontId="3" type="noConversion"/>
  </si>
  <si>
    <t>B</t>
    <phoneticPr fontId="4" type="noConversion"/>
  </si>
  <si>
    <t>I</t>
    <phoneticPr fontId="4" type="noConversion"/>
  </si>
  <si>
    <t>V</t>
    <phoneticPr fontId="4" type="noConversion"/>
  </si>
  <si>
    <t>R</t>
    <phoneticPr fontId="4" type="noConversion"/>
  </si>
  <si>
    <t>BLG Normal mode(mklist.f) LAST No.</t>
    <phoneticPr fontId="3" type="noConversion"/>
  </si>
  <si>
    <t>R</t>
    <phoneticPr fontId="3" type="noConversion"/>
  </si>
  <si>
    <t>이순창</t>
    <phoneticPr fontId="3" type="noConversion"/>
  </si>
  <si>
    <t>ALL</t>
    <phoneticPr fontId="3" type="noConversion"/>
  </si>
  <si>
    <t>BLG</t>
    <phoneticPr fontId="3" type="noConversion"/>
  </si>
  <si>
    <t>ENG-KSP</t>
    <phoneticPr fontId="3" type="noConversion"/>
  </si>
  <si>
    <t>LSST</t>
    <phoneticPr fontId="3" type="noConversion"/>
  </si>
  <si>
    <t>TMT</t>
    <phoneticPr fontId="3" type="noConversion"/>
  </si>
  <si>
    <t>1. 월령 40% 이상으로 방풍막 설치.</t>
    <phoneticPr fontId="3" type="noConversion"/>
  </si>
  <si>
    <t>NW</t>
    <phoneticPr fontId="3" type="noConversion"/>
  </si>
  <si>
    <t>N</t>
    <phoneticPr fontId="3" type="noConversion"/>
  </si>
  <si>
    <t>1. [23:30-00:30] 짙은 구름과 안개로 인해 관측 중단 및 재개.</t>
    <phoneticPr fontId="3" type="noConversion"/>
  </si>
  <si>
    <t>E_015830</t>
    <phoneticPr fontId="3" type="noConversion"/>
  </si>
  <si>
    <t>E_015840</t>
    <phoneticPr fontId="3" type="noConversion"/>
  </si>
  <si>
    <t>E_015843</t>
    <phoneticPr fontId="3" type="noConversion"/>
  </si>
  <si>
    <t>2. [E_015830, 015840, 015843] full shutter 닫히지 않음.</t>
    <phoneticPr fontId="3" type="noConversion"/>
  </si>
  <si>
    <t>3. [01:16-01:40] 짙은 구름과 안개로 인해 관측 중단 및 재개.</t>
    <phoneticPr fontId="3" type="noConversion"/>
  </si>
  <si>
    <t>T_015878</t>
    <phoneticPr fontId="3" type="noConversion"/>
  </si>
  <si>
    <t>C_015815-015878</t>
    <phoneticPr fontId="3" type="noConversion"/>
  </si>
  <si>
    <t>4. [02:51-03:30] 비 경보로 인해 관측 중단, 실제로 비가 내리진 않았음. 기상 상태 확인 후 관측 재개.</t>
    <phoneticPr fontId="3" type="noConversion"/>
  </si>
  <si>
    <t>E_015924-015925</t>
    <phoneticPr fontId="3" type="noConversion"/>
  </si>
  <si>
    <t>G_015956-015957:T</t>
    <phoneticPr fontId="3" type="noConversion"/>
  </si>
  <si>
    <t>G_015989-015990:T</t>
    <phoneticPr fontId="3" type="noConversion"/>
  </si>
  <si>
    <t>M_015998-015999:T</t>
    <phoneticPr fontId="3" type="noConversion"/>
  </si>
  <si>
    <t>2. Readout 중, Aux controls 프로그램이 3회 종료됨 (02:33 / 07:25 / 08:49)</t>
    <phoneticPr fontId="3" type="noConversion"/>
  </si>
  <si>
    <t>TNE</t>
    <phoneticPr fontId="3" type="noConversion"/>
  </si>
  <si>
    <t>M_016068-016069:K</t>
    <phoneticPr fontId="3" type="noConversion"/>
  </si>
  <si>
    <t>S</t>
    <phoneticPr fontId="3" type="noConversion"/>
  </si>
  <si>
    <t>6. [E_015924-015925] half shutter 오류 발생, 첫장 readout때 발생하고 다음장 readout 때 자동으로 복구. 2번째 영상 가려짐.</t>
    <phoneticPr fontId="3" type="noConversion"/>
  </si>
  <si>
    <t>5. [T_015878] 비 경보로 인해 노출 중 망원경 이동시킴.</t>
    <phoneticPr fontId="3" type="noConversion"/>
  </si>
  <si>
    <t>7. BLG 초중반 영상들이 구름의 영향을 받음.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</si>
</sst>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24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uble">
        <color theme="0" tint="-0.499984740745262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3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>
      <alignment vertical="center"/>
    </xf>
    <xf numFmtId="0" fontId="6" fillId="4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>
      <alignment horizontal="center"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>
      <alignment vertical="center"/>
    </xf>
    <xf numFmtId="0" fontId="6" fillId="5" borderId="6" xfId="0" applyFont="1" applyFill="1" applyBorder="1" applyAlignment="1">
      <alignment horizontal="center" vertical="center"/>
    </xf>
    <xf numFmtId="177" fontId="6" fillId="5" borderId="7" xfId="0" applyNumberFormat="1" applyFont="1" applyFill="1" applyBorder="1" applyAlignment="1">
      <alignment horizontal="center" vertical="center"/>
    </xf>
    <xf numFmtId="178" fontId="6" fillId="5" borderId="7" xfId="0" applyNumberFormat="1" applyFont="1" applyFill="1" applyBorder="1" applyAlignment="1">
      <alignment horizontal="center" vertical="center"/>
    </xf>
    <xf numFmtId="178" fontId="6" fillId="5" borderId="8" xfId="0" applyNumberFormat="1" applyFont="1" applyFill="1" applyBorder="1" applyAlignment="1">
      <alignment horizontal="center" vertical="center"/>
    </xf>
    <xf numFmtId="0" fontId="5" fillId="0" borderId="9" xfId="0" applyFont="1" applyBorder="1">
      <alignment vertical="center"/>
    </xf>
    <xf numFmtId="178" fontId="6" fillId="5" borderId="3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Border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>
      <alignment horizontal="center" vertical="center"/>
    </xf>
    <xf numFmtId="0" fontId="7" fillId="0" borderId="31" xfId="0" applyFont="1" applyBorder="1">
      <alignment vertical="center"/>
    </xf>
    <xf numFmtId="0" fontId="11" fillId="0" borderId="0" xfId="0" applyFont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20" fillId="2" borderId="1" xfId="0" applyNumberFormat="1" applyFont="1" applyFill="1" applyBorder="1" applyAlignment="1" applyProtection="1">
      <alignment horizontal="center" vertical="center"/>
      <protection locked="0"/>
    </xf>
    <xf numFmtId="180" fontId="20" fillId="2" borderId="1" xfId="0" applyNumberFormat="1" applyFont="1" applyFill="1" applyBorder="1" applyAlignment="1" applyProtection="1">
      <alignment horizontal="center" vertical="center"/>
      <protection locked="0"/>
    </xf>
    <xf numFmtId="182" fontId="20" fillId="2" borderId="1" xfId="0" applyNumberFormat="1" applyFont="1" applyFill="1" applyBorder="1" applyAlignment="1" applyProtection="1">
      <alignment horizontal="center" vertical="center"/>
      <protection locked="0"/>
    </xf>
    <xf numFmtId="183" fontId="20" fillId="2" borderId="1" xfId="0" applyNumberFormat="1" applyFont="1" applyFill="1" applyBorder="1" applyAlignment="1" applyProtection="1">
      <alignment horizontal="center" vertical="center"/>
      <protection locked="0"/>
    </xf>
    <xf numFmtId="11" fontId="2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>
      <alignment vertical="center"/>
    </xf>
    <xf numFmtId="0" fontId="6" fillId="3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4" fillId="0" borderId="40" xfId="0" applyFont="1" applyBorder="1" applyAlignment="1">
      <alignment vertical="center" wrapText="1"/>
    </xf>
    <xf numFmtId="0" fontId="14" fillId="0" borderId="41" xfId="0" applyFont="1" applyBorder="1" applyAlignment="1">
      <alignment vertical="center" wrapText="1"/>
    </xf>
    <xf numFmtId="179" fontId="5" fillId="0" borderId="42" xfId="0" applyNumberFormat="1" applyFont="1" applyBorder="1" applyAlignment="1">
      <alignment horizontal="center" vertical="center"/>
    </xf>
    <xf numFmtId="0" fontId="14" fillId="0" borderId="43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179" fontId="5" fillId="0" borderId="44" xfId="0" applyNumberFormat="1" applyFont="1" applyBorder="1" applyAlignment="1">
      <alignment horizontal="center" vertical="center"/>
    </xf>
    <xf numFmtId="0" fontId="14" fillId="0" borderId="47" xfId="0" applyFont="1" applyBorder="1" applyAlignment="1">
      <alignment vertical="center" wrapText="1"/>
    </xf>
    <xf numFmtId="179" fontId="5" fillId="0" borderId="41" xfId="0" applyNumberFormat="1" applyFont="1" applyBorder="1" applyAlignment="1">
      <alignment horizontal="center" vertical="center"/>
    </xf>
    <xf numFmtId="179" fontId="5" fillId="0" borderId="48" xfId="0" applyNumberFormat="1" applyFont="1" applyBorder="1" applyAlignment="1">
      <alignment horizontal="center" vertical="center"/>
    </xf>
    <xf numFmtId="179" fontId="5" fillId="0" borderId="0" xfId="0" applyNumberFormat="1" applyFont="1" applyAlignment="1">
      <alignment horizontal="center" vertical="center"/>
    </xf>
    <xf numFmtId="0" fontId="6" fillId="0" borderId="0" xfId="0" applyFont="1">
      <alignment vertical="center"/>
    </xf>
    <xf numFmtId="0" fontId="15" fillId="10" borderId="11" xfId="0" applyFont="1" applyFill="1" applyBorder="1" applyAlignment="1">
      <alignment horizontal="center" vertical="center"/>
    </xf>
    <xf numFmtId="0" fontId="15" fillId="10" borderId="12" xfId="0" applyFont="1" applyFill="1" applyBorder="1" applyAlignment="1">
      <alignment horizontal="center" vertical="center"/>
    </xf>
    <xf numFmtId="0" fontId="15" fillId="10" borderId="13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7" fillId="0" borderId="49" xfId="0" applyFont="1" applyBorder="1" applyAlignment="1">
      <alignment horizontal="center"/>
    </xf>
    <xf numFmtId="0" fontId="15" fillId="0" borderId="18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7" fillId="0" borderId="0" xfId="0" applyFont="1" applyAlignment="1"/>
    <xf numFmtId="0" fontId="12" fillId="0" borderId="2" xfId="0" applyFont="1" applyBorder="1" applyAlignment="1">
      <alignment horizontal="center" vertical="center" wrapText="1"/>
    </xf>
    <xf numFmtId="0" fontId="23" fillId="0" borderId="0" xfId="0" applyFont="1" applyAlignment="1">
      <alignment horizontal="right" vertical="center"/>
    </xf>
    <xf numFmtId="0" fontId="5" fillId="0" borderId="24" xfId="0" applyFont="1" applyBorder="1" applyAlignment="1">
      <alignment horizontal="center" vertical="center"/>
    </xf>
    <xf numFmtId="177" fontId="5" fillId="11" borderId="4" xfId="0" applyNumberFormat="1" applyFont="1" applyFill="1" applyBorder="1" applyAlignment="1">
      <alignment horizontal="center" vertical="center"/>
    </xf>
    <xf numFmtId="177" fontId="5" fillId="12" borderId="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13" borderId="50" xfId="0" applyFont="1" applyFill="1" applyBorder="1" applyAlignment="1" applyProtection="1">
      <alignment horizontal="center" vertical="center"/>
      <protection locked="0"/>
    </xf>
    <xf numFmtId="177" fontId="5" fillId="0" borderId="51" xfId="0" applyNumberFormat="1" applyFont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6" fillId="0" borderId="2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2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2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4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5" fillId="0" borderId="26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left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5" fillId="0" borderId="28" xfId="0" applyFont="1" applyBorder="1" applyAlignment="1" applyProtection="1">
      <alignment horizontal="left" vertical="center"/>
      <protection locked="0"/>
    </xf>
    <xf numFmtId="0" fontId="5" fillId="0" borderId="29" xfId="0" applyFont="1" applyBorder="1" applyAlignment="1" applyProtection="1">
      <alignment horizontal="left" vertical="center"/>
      <protection locked="0"/>
    </xf>
    <xf numFmtId="0" fontId="5" fillId="0" borderId="30" xfId="0" applyFont="1" applyBorder="1" applyAlignment="1" applyProtection="1">
      <alignment horizontal="left" vertical="center"/>
      <protection locked="0"/>
    </xf>
    <xf numFmtId="0" fontId="14" fillId="0" borderId="32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left" vertical="center"/>
    </xf>
    <xf numFmtId="0" fontId="17" fillId="0" borderId="0" xfId="0" applyFont="1" applyAlignment="1">
      <alignment horizontal="center"/>
    </xf>
    <xf numFmtId="0" fontId="17" fillId="0" borderId="29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29" xfId="0" applyFont="1" applyBorder="1" applyAlignment="1">
      <alignment horizontal="center"/>
    </xf>
    <xf numFmtId="0" fontId="14" fillId="0" borderId="45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FFFFCC"/>
      <color rgb="FFFFCCFF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checked="Checked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checked="Checked" fmlaLink="$K$10" lockText="1" noThreeD="1"/>
</file>

<file path=xl/ctrlProps/ctrlProp8.xml><?xml version="1.0" encoding="utf-8"?>
<formControlPr xmlns="http://schemas.microsoft.com/office/spreadsheetml/2009/9/main" objectType="CheckBox" checked="Checked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133350</xdr:rowOff>
        </xdr:from>
        <xdr:to>
          <xdr:col>10</xdr:col>
          <xdr:colOff>419100</xdr:colOff>
          <xdr:row>9</xdr:row>
          <xdr:rowOff>31750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133350</xdr:rowOff>
        </xdr:from>
        <xdr:to>
          <xdr:col>11</xdr:col>
          <xdr:colOff>419100</xdr:colOff>
          <xdr:row>9</xdr:row>
          <xdr:rowOff>31750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133350</xdr:rowOff>
        </xdr:from>
        <xdr:to>
          <xdr:col>12</xdr:col>
          <xdr:colOff>419100</xdr:colOff>
          <xdr:row>9</xdr:row>
          <xdr:rowOff>31750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133350</xdr:rowOff>
        </xdr:from>
        <xdr:to>
          <xdr:col>13</xdr:col>
          <xdr:colOff>419100</xdr:colOff>
          <xdr:row>9</xdr:row>
          <xdr:rowOff>31750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133350</xdr:rowOff>
        </xdr:from>
        <xdr:to>
          <xdr:col>14</xdr:col>
          <xdr:colOff>419100</xdr:colOff>
          <xdr:row>9</xdr:row>
          <xdr:rowOff>31750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133350</xdr:rowOff>
        </xdr:from>
        <xdr:to>
          <xdr:col>15</xdr:col>
          <xdr:colOff>419100</xdr:colOff>
          <xdr:row>9</xdr:row>
          <xdr:rowOff>31750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146050</xdr:rowOff>
        </xdr:from>
        <xdr:to>
          <xdr:col>10</xdr:col>
          <xdr:colOff>419100</xdr:colOff>
          <xdr:row>10</xdr:row>
          <xdr:rowOff>31750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146050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146050</xdr:rowOff>
        </xdr:from>
        <xdr:to>
          <xdr:col>11</xdr:col>
          <xdr:colOff>419100</xdr:colOff>
          <xdr:row>10</xdr:row>
          <xdr:rowOff>31750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146050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146050</xdr:rowOff>
        </xdr:from>
        <xdr:to>
          <xdr:col>12</xdr:col>
          <xdr:colOff>419100</xdr:colOff>
          <xdr:row>10</xdr:row>
          <xdr:rowOff>31750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146050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146050</xdr:rowOff>
        </xdr:from>
        <xdr:to>
          <xdr:col>13</xdr:col>
          <xdr:colOff>419100</xdr:colOff>
          <xdr:row>10</xdr:row>
          <xdr:rowOff>31750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146050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146050</xdr:rowOff>
        </xdr:from>
        <xdr:to>
          <xdr:col>14</xdr:col>
          <xdr:colOff>419100</xdr:colOff>
          <xdr:row>10</xdr:row>
          <xdr:rowOff>31750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146050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146050</xdr:rowOff>
        </xdr:from>
        <xdr:to>
          <xdr:col>15</xdr:col>
          <xdr:colOff>419100</xdr:colOff>
          <xdr:row>10</xdr:row>
          <xdr:rowOff>31750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146050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209550</xdr:rowOff>
        </xdr:from>
        <xdr:to>
          <xdr:col>6</xdr:col>
          <xdr:colOff>419100</xdr:colOff>
          <xdr:row>59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12700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209550</xdr:rowOff>
        </xdr:from>
        <xdr:to>
          <xdr:col>9</xdr:col>
          <xdr:colOff>419100</xdr:colOff>
          <xdr:row>59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209550</xdr:rowOff>
        </xdr:from>
        <xdr:to>
          <xdr:col>12</xdr:col>
          <xdr:colOff>419100</xdr:colOff>
          <xdr:row>59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209550</xdr:rowOff>
        </xdr:from>
        <xdr:to>
          <xdr:col>15</xdr:col>
          <xdr:colOff>419100</xdr:colOff>
          <xdr:row>59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12700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12700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12700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12700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247650</xdr:rowOff>
        </xdr:from>
        <xdr:to>
          <xdr:col>3</xdr:col>
          <xdr:colOff>419100</xdr:colOff>
          <xdr:row>64</xdr:row>
          <xdr:rowOff>12700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63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247650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241300</xdr:rowOff>
        </xdr:from>
        <xdr:to>
          <xdr:col>9</xdr:col>
          <xdr:colOff>419100</xdr:colOff>
          <xdr:row>59</xdr:row>
          <xdr:rowOff>241300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12700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12700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12700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12700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247650</xdr:rowOff>
        </xdr:from>
        <xdr:to>
          <xdr:col>12</xdr:col>
          <xdr:colOff>419100</xdr:colOff>
          <xdr:row>64</xdr:row>
          <xdr:rowOff>12700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247650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247650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247650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247650</xdr:rowOff>
        </xdr:from>
        <xdr:to>
          <xdr:col>15</xdr:col>
          <xdr:colOff>419100</xdr:colOff>
          <xdr:row>63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12700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2"/>
  <sheetViews>
    <sheetView tabSelected="1" topLeftCell="A61" zoomScale="145" zoomScaleNormal="145" workbookViewId="0">
      <selection activeCell="B89" sqref="B89:P89"/>
    </sheetView>
  </sheetViews>
  <sheetFormatPr defaultColWidth="0" defaultRowHeight="11.5" zeroHeight="1" x14ac:dyDescent="0.45"/>
  <cols>
    <col min="1" max="1" width="0.7265625" style="61" customWidth="1"/>
    <col min="2" max="2" width="7.7265625" style="61" customWidth="1"/>
    <col min="3" max="16" width="6.7265625" style="61" customWidth="1"/>
    <col min="17" max="17" width="0.7265625" style="61" customWidth="1"/>
    <col min="18" max="18" width="9.1796875" style="61" hidden="1" customWidth="1"/>
    <col min="19" max="16384" width="9.1796875" style="61" hidden="1"/>
  </cols>
  <sheetData>
    <row r="1" spans="2:16" ht="13.5" customHeight="1" x14ac:dyDescent="0.45"/>
    <row r="2" spans="2:16" ht="14.25" customHeight="1" thickBot="1" x14ac:dyDescent="0.5">
      <c r="B2" s="110" t="s">
        <v>0</v>
      </c>
      <c r="C2" s="110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 x14ac:dyDescent="0.5">
      <c r="B3" s="30" t="s">
        <v>1</v>
      </c>
      <c r="C3" s="111">
        <v>46262</v>
      </c>
      <c r="D3" s="112"/>
      <c r="E3" s="1"/>
      <c r="F3" s="1"/>
      <c r="G3" s="1"/>
      <c r="H3" s="1"/>
      <c r="I3" s="1"/>
      <c r="J3" s="1"/>
      <c r="K3" s="62" t="s">
        <v>2</v>
      </c>
      <c r="L3" s="113">
        <f>(P31-(P32+P33))/P31*100</f>
        <v>81.641791044776127</v>
      </c>
      <c r="M3" s="113"/>
      <c r="N3" s="62" t="s">
        <v>3</v>
      </c>
      <c r="O3" s="113">
        <f>(P31-P33)/P31*100</f>
        <v>100</v>
      </c>
      <c r="P3" s="113"/>
    </row>
    <row r="4" spans="2:16" ht="14.25" customHeight="1" x14ac:dyDescent="0.45">
      <c r="B4" s="30" t="s">
        <v>4</v>
      </c>
      <c r="C4" s="2" t="s">
        <v>178</v>
      </c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 x14ac:dyDescent="0.45">
      <c r="B5" s="30" t="s">
        <v>5</v>
      </c>
      <c r="C5" s="63" t="s">
        <v>6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 x14ac:dyDescent="0.4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 x14ac:dyDescent="0.45">
      <c r="B7" s="110" t="s">
        <v>7</v>
      </c>
      <c r="C7" s="110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 x14ac:dyDescent="0.45">
      <c r="B8" s="3"/>
      <c r="C8" s="30" t="s">
        <v>8</v>
      </c>
      <c r="D8" s="30" t="s">
        <v>9</v>
      </c>
      <c r="E8" s="30" t="s">
        <v>10</v>
      </c>
      <c r="F8" s="30" t="s">
        <v>11</v>
      </c>
      <c r="G8" s="30" t="s">
        <v>12</v>
      </c>
      <c r="H8" s="30" t="s">
        <v>13</v>
      </c>
      <c r="I8" s="30" t="s">
        <v>14</v>
      </c>
      <c r="J8" s="4" t="s">
        <v>15</v>
      </c>
      <c r="K8" s="5" t="s">
        <v>16</v>
      </c>
      <c r="L8" s="5" t="s">
        <v>17</v>
      </c>
      <c r="M8" s="5" t="s">
        <v>18</v>
      </c>
      <c r="N8" s="5" t="s">
        <v>19</v>
      </c>
      <c r="O8" s="5" t="s">
        <v>20</v>
      </c>
      <c r="P8" s="5" t="s">
        <v>21</v>
      </c>
    </row>
    <row r="9" spans="2:16" ht="14.25" customHeight="1" x14ac:dyDescent="0.45">
      <c r="B9" s="31" t="s">
        <v>22</v>
      </c>
      <c r="C9" s="24">
        <v>0.96527777777777779</v>
      </c>
      <c r="D9" s="7">
        <v>2.8</v>
      </c>
      <c r="E9" s="7">
        <v>4.4000000000000004</v>
      </c>
      <c r="F9" s="7">
        <v>66</v>
      </c>
      <c r="G9" s="32" t="s">
        <v>185</v>
      </c>
      <c r="H9" s="7">
        <v>4.8</v>
      </c>
      <c r="I9" s="32">
        <v>100</v>
      </c>
      <c r="J9" s="8">
        <f>IF(L9, 1, 0) + IF(M9, 2, 0) + IF(N9, 4, 0) + IF(O9, 8, 0) + IF(P9, 16, 0)</f>
        <v>8</v>
      </c>
      <c r="K9" s="9" t="b">
        <v>0</v>
      </c>
      <c r="L9" s="9" t="b">
        <v>0</v>
      </c>
      <c r="M9" s="9" t="b">
        <v>0</v>
      </c>
      <c r="N9" s="9" t="b">
        <v>0</v>
      </c>
      <c r="O9" s="9" t="b">
        <v>1</v>
      </c>
      <c r="P9" s="9" t="b">
        <v>0</v>
      </c>
    </row>
    <row r="10" spans="2:16" ht="14.25" customHeight="1" x14ac:dyDescent="0.45">
      <c r="B10" s="31" t="s">
        <v>23</v>
      </c>
      <c r="C10" s="24">
        <v>0.1986111111111111</v>
      </c>
      <c r="D10" s="7">
        <v>2</v>
      </c>
      <c r="E10" s="7">
        <v>2.8</v>
      </c>
      <c r="F10" s="7">
        <v>64</v>
      </c>
      <c r="G10" s="32" t="s">
        <v>186</v>
      </c>
      <c r="H10" s="7">
        <v>3</v>
      </c>
      <c r="I10" s="10"/>
      <c r="J10" s="8">
        <f>IF(L10, 1, 0) + IF(M10, 2, 0) + IF(N10, 4, 0) + IF(O10, 8, 0) + IF(P10, 16, 0)</f>
        <v>0</v>
      </c>
      <c r="K10" s="9" t="b">
        <v>1</v>
      </c>
      <c r="L10" s="9" t="b">
        <v>0</v>
      </c>
      <c r="M10" s="9" t="b">
        <v>0</v>
      </c>
      <c r="N10" s="9" t="b">
        <v>0</v>
      </c>
      <c r="O10" s="9" t="b">
        <v>0</v>
      </c>
      <c r="P10" s="9" t="b">
        <v>0</v>
      </c>
    </row>
    <row r="11" spans="2:16" ht="14.25" customHeight="1" thickBot="1" x14ac:dyDescent="0.5">
      <c r="B11" s="11" t="s">
        <v>24</v>
      </c>
      <c r="C11" s="24">
        <v>0.4291666666666667</v>
      </c>
      <c r="D11" s="12">
        <v>1.7</v>
      </c>
      <c r="E11" s="12">
        <v>2.1</v>
      </c>
      <c r="F11" s="12">
        <v>71</v>
      </c>
      <c r="G11" s="32" t="s">
        <v>203</v>
      </c>
      <c r="H11" s="7">
        <v>0.6</v>
      </c>
      <c r="I11" s="13"/>
      <c r="J11" s="8">
        <f>IF(L11, 1, 0) + IF(M11, 2, 0) + IF(N11, 4, 0) + IF(O11, 8, 0) + IF(P11, 16, 0)</f>
        <v>0</v>
      </c>
      <c r="K11" s="9" t="b">
        <v>1</v>
      </c>
      <c r="L11" s="9" t="b">
        <v>0</v>
      </c>
      <c r="M11" s="9" t="b">
        <v>0</v>
      </c>
      <c r="N11" s="9" t="b">
        <v>0</v>
      </c>
      <c r="O11" s="9" t="b">
        <v>0</v>
      </c>
      <c r="P11" s="9" t="b">
        <v>0</v>
      </c>
    </row>
    <row r="12" spans="2:16" ht="14.25" customHeight="1" thickBot="1" x14ac:dyDescent="0.5">
      <c r="B12" s="14" t="s">
        <v>25</v>
      </c>
      <c r="C12" s="15">
        <f>(24-C9)+C11</f>
        <v>23.463888888888889</v>
      </c>
      <c r="D12" s="16">
        <f>AVERAGE(D9:D11)</f>
        <v>2.1666666666666665</v>
      </c>
      <c r="E12" s="16">
        <f>AVERAGE(E9:E11)</f>
        <v>3.1</v>
      </c>
      <c r="F12" s="17">
        <f>AVERAGE(F9:F11)</f>
        <v>67</v>
      </c>
      <c r="G12" s="18"/>
      <c r="H12" s="19">
        <f>AVERAGE(H9:H11)</f>
        <v>2.8000000000000003</v>
      </c>
      <c r="I12" s="1"/>
      <c r="J12" s="20">
        <f>AVERAGE(J9:J11)</f>
        <v>2.6666666666666665</v>
      </c>
      <c r="K12" s="1"/>
      <c r="L12" s="1"/>
      <c r="M12" s="1"/>
      <c r="N12" s="1"/>
      <c r="O12" s="1"/>
      <c r="P12" s="1"/>
    </row>
    <row r="13" spans="2:16" ht="14.15" customHeight="1" x14ac:dyDescent="0.4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5" customHeight="1" x14ac:dyDescent="0.45">
      <c r="B14" s="110" t="s">
        <v>26</v>
      </c>
      <c r="C14" s="110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5" customHeight="1" x14ac:dyDescent="0.45">
      <c r="B15" s="3"/>
      <c r="C15" s="21" t="s">
        <v>27</v>
      </c>
      <c r="D15" s="22" t="s">
        <v>28</v>
      </c>
      <c r="E15" s="22" t="s">
        <v>29</v>
      </c>
      <c r="F15" s="22" t="s">
        <v>30</v>
      </c>
      <c r="G15" s="22" t="s">
        <v>31</v>
      </c>
      <c r="H15" s="22" t="s">
        <v>32</v>
      </c>
      <c r="I15" s="22" t="s">
        <v>33</v>
      </c>
      <c r="J15" s="22" t="s">
        <v>34</v>
      </c>
      <c r="K15" s="22" t="s">
        <v>35</v>
      </c>
      <c r="L15" s="22" t="s">
        <v>36</v>
      </c>
      <c r="M15" s="22" t="s">
        <v>37</v>
      </c>
      <c r="N15" s="22" t="s">
        <v>38</v>
      </c>
      <c r="O15" s="22" t="s">
        <v>39</v>
      </c>
      <c r="P15" s="30" t="s">
        <v>40</v>
      </c>
    </row>
    <row r="16" spans="2:16" ht="14.15" customHeight="1" x14ac:dyDescent="0.45">
      <c r="B16" s="31" t="s">
        <v>41</v>
      </c>
      <c r="C16" s="23" t="s">
        <v>171</v>
      </c>
      <c r="D16" s="23" t="s">
        <v>179</v>
      </c>
      <c r="E16" s="23" t="s">
        <v>180</v>
      </c>
      <c r="F16" s="23" t="s">
        <v>181</v>
      </c>
      <c r="G16" s="23" t="s">
        <v>182</v>
      </c>
      <c r="H16" s="23" t="s">
        <v>201</v>
      </c>
      <c r="I16" s="23" t="s">
        <v>183</v>
      </c>
      <c r="J16" s="23" t="s">
        <v>179</v>
      </c>
      <c r="K16" s="23"/>
      <c r="L16" s="23"/>
      <c r="M16" s="23"/>
      <c r="N16" s="23"/>
      <c r="O16" s="23"/>
      <c r="P16" s="23" t="s">
        <v>171</v>
      </c>
    </row>
    <row r="17" spans="2:16" ht="14.15" customHeight="1" x14ac:dyDescent="0.45">
      <c r="B17" s="31" t="s">
        <v>42</v>
      </c>
      <c r="C17" s="24">
        <v>0.91875000000000007</v>
      </c>
      <c r="D17" s="24">
        <v>0.92083333333333339</v>
      </c>
      <c r="E17" s="24">
        <v>0.96527777777777779</v>
      </c>
      <c r="F17" s="24">
        <v>0.20902777777777778</v>
      </c>
      <c r="G17" s="24">
        <v>0.38472222222222219</v>
      </c>
      <c r="H17" s="24">
        <v>0.40763888888888888</v>
      </c>
      <c r="I17" s="24">
        <v>0.41388888888888892</v>
      </c>
      <c r="J17" s="24">
        <v>0.43333333333333335</v>
      </c>
      <c r="K17" s="24"/>
      <c r="L17" s="24"/>
      <c r="M17" s="24"/>
      <c r="N17" s="24"/>
      <c r="O17" s="24"/>
      <c r="P17" s="24">
        <v>0.4375</v>
      </c>
    </row>
    <row r="18" spans="2:16" ht="14.15" customHeight="1" x14ac:dyDescent="0.45">
      <c r="B18" s="31" t="s">
        <v>43</v>
      </c>
      <c r="C18" s="23">
        <v>15809</v>
      </c>
      <c r="D18" s="23">
        <v>15810</v>
      </c>
      <c r="E18" s="23">
        <v>15815</v>
      </c>
      <c r="F18" s="23">
        <v>15924</v>
      </c>
      <c r="G18" s="23">
        <v>16044</v>
      </c>
      <c r="H18" s="23">
        <v>16060</v>
      </c>
      <c r="I18" s="23">
        <v>16064</v>
      </c>
      <c r="J18" s="23">
        <v>16074</v>
      </c>
      <c r="K18" s="23"/>
      <c r="L18" s="23"/>
      <c r="M18" s="23"/>
      <c r="N18" s="23"/>
      <c r="O18" s="23"/>
      <c r="P18" s="23">
        <v>16079</v>
      </c>
    </row>
    <row r="19" spans="2:16" ht="14.15" customHeight="1" thickBot="1" x14ac:dyDescent="0.5">
      <c r="B19" s="11" t="s">
        <v>44</v>
      </c>
      <c r="C19" s="25"/>
      <c r="D19" s="23">
        <v>15814</v>
      </c>
      <c r="E19" s="23">
        <v>15923</v>
      </c>
      <c r="F19" s="26">
        <v>16043</v>
      </c>
      <c r="G19" s="26">
        <v>16059</v>
      </c>
      <c r="H19" s="26">
        <v>16063</v>
      </c>
      <c r="I19" s="26">
        <v>16073</v>
      </c>
      <c r="J19" s="26">
        <v>16078</v>
      </c>
      <c r="K19" s="26"/>
      <c r="L19" s="26"/>
      <c r="M19" s="26"/>
      <c r="N19" s="23"/>
      <c r="O19" s="23"/>
      <c r="P19" s="25"/>
    </row>
    <row r="20" spans="2:16" ht="14.15" customHeight="1" thickBot="1" x14ac:dyDescent="0.5">
      <c r="B20" s="27" t="s">
        <v>45</v>
      </c>
      <c r="C20" s="25"/>
      <c r="D20" s="28">
        <f t="shared" ref="D20:I20" si="0">IF(ISNUMBER(D18),D19-D18+1,"")</f>
        <v>5</v>
      </c>
      <c r="E20" s="29">
        <f t="shared" si="0"/>
        <v>109</v>
      </c>
      <c r="F20" s="29">
        <f t="shared" si="0"/>
        <v>120</v>
      </c>
      <c r="G20" s="29">
        <f t="shared" si="0"/>
        <v>16</v>
      </c>
      <c r="H20" s="29">
        <f t="shared" si="0"/>
        <v>4</v>
      </c>
      <c r="I20" s="29">
        <f t="shared" si="0"/>
        <v>10</v>
      </c>
      <c r="J20" s="29">
        <f t="shared" ref="J20:O20" si="1">IF(ISNUMBER(J18),J19-J18+1,"")</f>
        <v>5</v>
      </c>
      <c r="K20" s="29" t="str">
        <f t="shared" si="1"/>
        <v/>
      </c>
      <c r="L20" s="29" t="str">
        <f t="shared" si="1"/>
        <v/>
      </c>
      <c r="M20" s="29" t="str">
        <f t="shared" si="1"/>
        <v/>
      </c>
      <c r="N20" s="29" t="str">
        <f t="shared" si="1"/>
        <v/>
      </c>
      <c r="O20" s="102" t="str">
        <f t="shared" si="1"/>
        <v/>
      </c>
      <c r="P20" s="25"/>
    </row>
    <row r="21" spans="2:16" ht="13.5" customHeight="1" x14ac:dyDescent="0.4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 x14ac:dyDescent="0.45">
      <c r="B22" s="119" t="s">
        <v>46</v>
      </c>
      <c r="C22" s="31" t="s">
        <v>22</v>
      </c>
      <c r="D22" s="31" t="s">
        <v>24</v>
      </c>
      <c r="E22" s="31" t="s">
        <v>47</v>
      </c>
      <c r="F22" s="120" t="s">
        <v>48</v>
      </c>
      <c r="G22" s="120"/>
      <c r="H22" s="120"/>
      <c r="I22" s="120"/>
      <c r="J22" s="31" t="s">
        <v>22</v>
      </c>
      <c r="K22" s="31" t="s">
        <v>24</v>
      </c>
      <c r="L22" s="31" t="s">
        <v>47</v>
      </c>
      <c r="M22" s="120" t="s">
        <v>48</v>
      </c>
      <c r="N22" s="120"/>
      <c r="O22" s="120"/>
      <c r="P22" s="120"/>
    </row>
    <row r="23" spans="2:16" ht="13.5" customHeight="1" x14ac:dyDescent="0.45">
      <c r="B23" s="119"/>
      <c r="C23" s="103"/>
      <c r="D23" s="103"/>
      <c r="E23" s="32" t="s">
        <v>172</v>
      </c>
      <c r="F23" s="121"/>
      <c r="G23" s="122"/>
      <c r="H23" s="122"/>
      <c r="I23" s="123"/>
      <c r="J23" s="103"/>
      <c r="K23" s="103"/>
      <c r="L23" s="32" t="s">
        <v>173</v>
      </c>
      <c r="M23" s="118"/>
      <c r="N23" s="118"/>
      <c r="O23" s="118"/>
      <c r="P23" s="118"/>
    </row>
    <row r="24" spans="2:16" ht="13.5" customHeight="1" x14ac:dyDescent="0.45">
      <c r="B24" s="119"/>
      <c r="C24" s="103"/>
      <c r="D24" s="103"/>
      <c r="E24" s="32" t="s">
        <v>174</v>
      </c>
      <c r="F24" s="121"/>
      <c r="G24" s="122"/>
      <c r="H24" s="122"/>
      <c r="I24" s="123"/>
      <c r="J24" s="103"/>
      <c r="K24" s="103"/>
      <c r="L24" s="32" t="s">
        <v>175</v>
      </c>
      <c r="M24" s="118"/>
      <c r="N24" s="118"/>
      <c r="O24" s="118"/>
      <c r="P24" s="118"/>
    </row>
    <row r="25" spans="2:16" ht="13.5" customHeight="1" x14ac:dyDescent="0.45">
      <c r="B25" s="119"/>
      <c r="C25" s="103"/>
      <c r="D25" s="103"/>
      <c r="E25" s="32" t="s">
        <v>177</v>
      </c>
      <c r="F25" s="121"/>
      <c r="G25" s="122"/>
      <c r="H25" s="122"/>
      <c r="I25" s="123"/>
      <c r="J25" s="103"/>
      <c r="K25" s="103"/>
      <c r="L25" s="32" t="s">
        <v>174</v>
      </c>
      <c r="M25" s="118"/>
      <c r="N25" s="118"/>
      <c r="O25" s="118"/>
      <c r="P25" s="118"/>
    </row>
    <row r="26" spans="2:16" ht="13.5" customHeight="1" x14ac:dyDescent="0.45">
      <c r="B26" s="119"/>
      <c r="C26" s="103"/>
      <c r="D26" s="103"/>
      <c r="E26" s="32" t="s">
        <v>173</v>
      </c>
      <c r="F26" s="121"/>
      <c r="G26" s="122"/>
      <c r="H26" s="122"/>
      <c r="I26" s="123"/>
      <c r="J26" s="103"/>
      <c r="K26" s="103"/>
      <c r="L26" s="32" t="s">
        <v>172</v>
      </c>
      <c r="M26" s="118"/>
      <c r="N26" s="118"/>
      <c r="O26" s="118"/>
      <c r="P26" s="118"/>
    </row>
    <row r="27" spans="2:16" ht="13.5" customHeight="1" x14ac:dyDescent="0.4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5" customHeight="1" thickBot="1" x14ac:dyDescent="0.5">
      <c r="B28" s="110" t="s">
        <v>49</v>
      </c>
      <c r="C28" s="110"/>
      <c r="D28" s="110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5" customHeight="1" x14ac:dyDescent="0.45">
      <c r="B29" s="33"/>
      <c r="C29" s="34" t="s">
        <v>50</v>
      </c>
      <c r="D29" s="35" t="s">
        <v>51</v>
      </c>
      <c r="E29" s="35" t="s">
        <v>52</v>
      </c>
      <c r="F29" s="35" t="s">
        <v>53</v>
      </c>
      <c r="G29" s="35" t="s">
        <v>54</v>
      </c>
      <c r="H29" s="35" t="s">
        <v>55</v>
      </c>
      <c r="I29" s="35" t="s">
        <v>56</v>
      </c>
      <c r="J29" s="35" t="s">
        <v>57</v>
      </c>
      <c r="K29" s="35" t="s">
        <v>58</v>
      </c>
      <c r="L29" s="35" t="s">
        <v>59</v>
      </c>
      <c r="M29" s="35" t="s">
        <v>60</v>
      </c>
      <c r="N29" s="35" t="s">
        <v>61</v>
      </c>
      <c r="O29" s="36" t="s">
        <v>62</v>
      </c>
      <c r="P29" s="37" t="s">
        <v>63</v>
      </c>
    </row>
    <row r="30" spans="2:16" ht="14.15" customHeight="1" x14ac:dyDescent="0.45">
      <c r="B30" s="33" t="s">
        <v>163</v>
      </c>
      <c r="C30" s="38">
        <v>0.21944444444444444</v>
      </c>
      <c r="D30" s="39"/>
      <c r="E30" s="39"/>
      <c r="F30" s="39"/>
      <c r="G30" s="39"/>
      <c r="H30" s="39"/>
      <c r="I30" s="39"/>
      <c r="J30" s="39">
        <v>2.0833333333333332E-2</v>
      </c>
      <c r="K30" s="40"/>
      <c r="L30" s="39"/>
      <c r="M30" s="39"/>
      <c r="N30" s="39"/>
      <c r="O30" s="41">
        <v>0.1763888888888889</v>
      </c>
      <c r="P30" s="42">
        <f>SUM(C30:J30,L30:N30)</f>
        <v>0.24027777777777778</v>
      </c>
    </row>
    <row r="31" spans="2:16" ht="14.15" customHeight="1" x14ac:dyDescent="0.45">
      <c r="B31" s="33" t="s">
        <v>164</v>
      </c>
      <c r="C31" s="43">
        <v>0.24374999999999999</v>
      </c>
      <c r="D31" s="6">
        <v>0.17569444444444446</v>
      </c>
      <c r="E31" s="6"/>
      <c r="F31" s="6"/>
      <c r="G31" s="6"/>
      <c r="H31" s="6"/>
      <c r="I31" s="6"/>
      <c r="J31" s="6">
        <v>2.2916666666666669E-2</v>
      </c>
      <c r="K31" s="6">
        <v>1.6666666666666666E-2</v>
      </c>
      <c r="L31" s="6">
        <v>6.2499999999999995E-3</v>
      </c>
      <c r="M31" s="6"/>
      <c r="N31" s="6"/>
      <c r="O31" s="44"/>
      <c r="P31" s="42">
        <f>SUM(C31:N31)</f>
        <v>0.46527777777777773</v>
      </c>
    </row>
    <row r="32" spans="2:16" ht="14.15" customHeight="1" x14ac:dyDescent="0.45">
      <c r="B32" s="33" t="s">
        <v>64</v>
      </c>
      <c r="C32" s="45">
        <v>8.5416666666666655E-2</v>
      </c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7"/>
      <c r="P32" s="42">
        <f>SUM(C32:N32)</f>
        <v>8.5416666666666655E-2</v>
      </c>
    </row>
    <row r="33" spans="2:16" ht="14.15" customHeight="1" thickBot="1" x14ac:dyDescent="0.5">
      <c r="B33" s="96" t="s">
        <v>65</v>
      </c>
      <c r="C33" s="48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50"/>
      <c r="P33" s="51">
        <f>SUM(C33:N33)</f>
        <v>0</v>
      </c>
    </row>
    <row r="34" spans="2:16" ht="14.15" customHeight="1" x14ac:dyDescent="0.45">
      <c r="B34" s="31" t="s">
        <v>165</v>
      </c>
      <c r="C34" s="97">
        <f>C31-C32-C33</f>
        <v>0.15833333333333333</v>
      </c>
      <c r="D34" s="97">
        <f t="shared" ref="D34:M34" si="2">D31-D32-D33</f>
        <v>0.17569444444444446</v>
      </c>
      <c r="E34" s="97">
        <f t="shared" si="2"/>
        <v>0</v>
      </c>
      <c r="F34" s="97">
        <f t="shared" si="2"/>
        <v>0</v>
      </c>
      <c r="G34" s="97">
        <f t="shared" si="2"/>
        <v>0</v>
      </c>
      <c r="H34" s="97">
        <f t="shared" si="2"/>
        <v>0</v>
      </c>
      <c r="I34" s="97">
        <f>I31-I32-I33</f>
        <v>0</v>
      </c>
      <c r="J34" s="97">
        <f t="shared" si="2"/>
        <v>2.2916666666666669E-2</v>
      </c>
      <c r="K34" s="97">
        <f t="shared" si="2"/>
        <v>1.6666666666666666E-2</v>
      </c>
      <c r="L34" s="97">
        <f t="shared" si="2"/>
        <v>6.2499999999999995E-3</v>
      </c>
      <c r="M34" s="97">
        <f t="shared" si="2"/>
        <v>0</v>
      </c>
      <c r="N34" s="97">
        <f>N31-N32-N33</f>
        <v>0</v>
      </c>
      <c r="O34" s="101"/>
      <c r="P34" s="98">
        <f>P31-P32-P33</f>
        <v>0.37986111111111109</v>
      </c>
    </row>
    <row r="35" spans="2:16" ht="13.5" customHeight="1" x14ac:dyDescent="0.45"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</row>
    <row r="36" spans="2:16" ht="18" customHeight="1" x14ac:dyDescent="0.45">
      <c r="B36" s="143" t="s">
        <v>66</v>
      </c>
      <c r="C36" s="132" t="s">
        <v>194</v>
      </c>
      <c r="D36" s="133"/>
      <c r="E36" s="132" t="s">
        <v>188</v>
      </c>
      <c r="F36" s="133"/>
      <c r="G36" s="132" t="s">
        <v>189</v>
      </c>
      <c r="H36" s="133"/>
      <c r="I36" s="132" t="s">
        <v>190</v>
      </c>
      <c r="J36" s="133"/>
      <c r="K36" s="132" t="s">
        <v>193</v>
      </c>
      <c r="L36" s="133"/>
      <c r="M36" s="132" t="s">
        <v>196</v>
      </c>
      <c r="N36" s="133"/>
      <c r="O36" s="132" t="s">
        <v>197</v>
      </c>
      <c r="P36" s="133"/>
    </row>
    <row r="37" spans="2:16" ht="18" customHeight="1" x14ac:dyDescent="0.45">
      <c r="B37" s="144"/>
      <c r="C37" s="132" t="s">
        <v>198</v>
      </c>
      <c r="D37" s="133"/>
      <c r="E37" s="134" t="s">
        <v>199</v>
      </c>
      <c r="F37" s="134"/>
      <c r="G37" s="132" t="s">
        <v>202</v>
      </c>
      <c r="H37" s="133"/>
      <c r="I37" s="135"/>
      <c r="J37" s="134"/>
      <c r="K37" s="134"/>
      <c r="L37" s="134"/>
      <c r="M37" s="134"/>
      <c r="N37" s="134"/>
      <c r="O37" s="134"/>
      <c r="P37" s="134"/>
    </row>
    <row r="38" spans="2:16" ht="18" customHeight="1" x14ac:dyDescent="0.45">
      <c r="B38" s="144"/>
      <c r="C38" s="134"/>
      <c r="D38" s="134"/>
      <c r="E38" s="134"/>
      <c r="F38" s="134"/>
      <c r="G38" s="134"/>
      <c r="H38" s="134"/>
      <c r="I38" s="134"/>
      <c r="J38" s="134"/>
      <c r="K38" s="134"/>
      <c r="L38" s="134"/>
      <c r="M38" s="134"/>
      <c r="N38" s="134"/>
      <c r="O38" s="134"/>
      <c r="P38" s="134"/>
    </row>
    <row r="39" spans="2:16" ht="18" customHeight="1" x14ac:dyDescent="0.45">
      <c r="B39" s="144"/>
      <c r="C39" s="134"/>
      <c r="D39" s="134"/>
      <c r="E39" s="134"/>
      <c r="F39" s="134"/>
      <c r="G39" s="134"/>
      <c r="H39" s="134"/>
      <c r="I39" s="135"/>
      <c r="J39" s="134"/>
      <c r="K39" s="134"/>
      <c r="L39" s="134"/>
      <c r="M39" s="134"/>
      <c r="N39" s="134"/>
      <c r="O39" s="134"/>
      <c r="P39" s="134"/>
    </row>
    <row r="40" spans="2:16" ht="18" customHeight="1" x14ac:dyDescent="0.45">
      <c r="B40" s="144"/>
      <c r="C40" s="134"/>
      <c r="D40" s="134"/>
      <c r="E40" s="134"/>
      <c r="F40" s="134"/>
      <c r="G40" s="135"/>
      <c r="H40" s="134"/>
      <c r="I40" s="134"/>
      <c r="J40" s="134"/>
      <c r="K40" s="134"/>
      <c r="L40" s="134"/>
      <c r="M40" s="134"/>
      <c r="N40" s="134"/>
      <c r="O40" s="134"/>
      <c r="P40" s="134"/>
    </row>
    <row r="41" spans="2:16" ht="18" customHeight="1" x14ac:dyDescent="0.45">
      <c r="B41" s="145"/>
      <c r="C41" s="134"/>
      <c r="D41" s="134"/>
      <c r="E41" s="134"/>
      <c r="F41" s="134"/>
      <c r="G41" s="134"/>
      <c r="H41" s="134"/>
      <c r="I41" s="134"/>
      <c r="J41" s="134"/>
      <c r="K41" s="134"/>
      <c r="L41" s="134"/>
      <c r="M41" s="134"/>
      <c r="N41" s="134"/>
      <c r="O41" s="134"/>
      <c r="P41" s="134"/>
    </row>
    <row r="42" spans="2:16" ht="13.5" customHeight="1" x14ac:dyDescent="0.4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5" customHeight="1" x14ac:dyDescent="0.45">
      <c r="B43" s="136" t="s">
        <v>67</v>
      </c>
      <c r="C43" s="137"/>
      <c r="D43" s="137"/>
      <c r="E43" s="137"/>
      <c r="F43" s="137"/>
      <c r="G43" s="137"/>
      <c r="H43" s="137"/>
      <c r="I43" s="137"/>
      <c r="J43" s="137"/>
      <c r="K43" s="137"/>
      <c r="L43" s="137"/>
      <c r="M43" s="137"/>
      <c r="N43" s="137"/>
      <c r="O43" s="137"/>
      <c r="P43" s="138"/>
    </row>
    <row r="44" spans="2:16" ht="14.15" customHeight="1" x14ac:dyDescent="0.45">
      <c r="B44" s="139" t="s">
        <v>187</v>
      </c>
      <c r="C44" s="140"/>
      <c r="D44" s="140"/>
      <c r="E44" s="140"/>
      <c r="F44" s="140"/>
      <c r="G44" s="140"/>
      <c r="H44" s="140"/>
      <c r="I44" s="140"/>
      <c r="J44" s="140"/>
      <c r="K44" s="140"/>
      <c r="L44" s="140"/>
      <c r="M44" s="140"/>
      <c r="N44" s="140"/>
      <c r="O44" s="140"/>
      <c r="P44" s="141"/>
    </row>
    <row r="45" spans="2:16" ht="14.15" customHeight="1" x14ac:dyDescent="0.45">
      <c r="B45" s="139" t="s">
        <v>191</v>
      </c>
      <c r="C45" s="140"/>
      <c r="D45" s="140"/>
      <c r="E45" s="140"/>
      <c r="F45" s="140"/>
      <c r="G45" s="140"/>
      <c r="H45" s="140"/>
      <c r="I45" s="140"/>
      <c r="J45" s="140"/>
      <c r="K45" s="140"/>
      <c r="L45" s="140"/>
      <c r="M45" s="140"/>
      <c r="N45" s="140"/>
      <c r="O45" s="140"/>
      <c r="P45" s="141"/>
    </row>
    <row r="46" spans="2:16" ht="14.15" customHeight="1" x14ac:dyDescent="0.45">
      <c r="B46" s="139" t="s">
        <v>192</v>
      </c>
      <c r="C46" s="140"/>
      <c r="D46" s="140"/>
      <c r="E46" s="140"/>
      <c r="F46" s="140"/>
      <c r="G46" s="140"/>
      <c r="H46" s="140"/>
      <c r="I46" s="140"/>
      <c r="J46" s="140"/>
      <c r="K46" s="140"/>
      <c r="L46" s="140"/>
      <c r="M46" s="140"/>
      <c r="N46" s="140"/>
      <c r="O46" s="140"/>
      <c r="P46" s="141"/>
    </row>
    <row r="47" spans="2:16" ht="14.15" customHeight="1" x14ac:dyDescent="0.45">
      <c r="B47" s="139" t="s">
        <v>195</v>
      </c>
      <c r="C47" s="140"/>
      <c r="D47" s="140"/>
      <c r="E47" s="140"/>
      <c r="F47" s="140"/>
      <c r="G47" s="140"/>
      <c r="H47" s="140"/>
      <c r="I47" s="140"/>
      <c r="J47" s="140"/>
      <c r="K47" s="140"/>
      <c r="L47" s="140"/>
      <c r="M47" s="140"/>
      <c r="N47" s="140"/>
      <c r="O47" s="140"/>
      <c r="P47" s="141"/>
    </row>
    <row r="48" spans="2:16" ht="14.15" customHeight="1" x14ac:dyDescent="0.45">
      <c r="B48" s="139" t="s">
        <v>205</v>
      </c>
      <c r="C48" s="140"/>
      <c r="D48" s="140"/>
      <c r="E48" s="140"/>
      <c r="F48" s="140"/>
      <c r="G48" s="140"/>
      <c r="H48" s="140"/>
      <c r="I48" s="140"/>
      <c r="J48" s="140"/>
      <c r="K48" s="140"/>
      <c r="L48" s="140"/>
      <c r="M48" s="140"/>
      <c r="N48" s="140"/>
      <c r="O48" s="140"/>
      <c r="P48" s="141"/>
    </row>
    <row r="49" spans="2:16" ht="14.15" customHeight="1" x14ac:dyDescent="0.45">
      <c r="B49" s="142" t="s">
        <v>204</v>
      </c>
      <c r="C49" s="140"/>
      <c r="D49" s="140"/>
      <c r="E49" s="140"/>
      <c r="F49" s="140"/>
      <c r="G49" s="140"/>
      <c r="H49" s="140"/>
      <c r="I49" s="140"/>
      <c r="J49" s="140"/>
      <c r="K49" s="140"/>
      <c r="L49" s="140"/>
      <c r="M49" s="140"/>
      <c r="N49" s="140"/>
      <c r="O49" s="140"/>
      <c r="P49" s="141"/>
    </row>
    <row r="50" spans="2:16" ht="14.15" customHeight="1" x14ac:dyDescent="0.45">
      <c r="B50" s="142" t="s">
        <v>206</v>
      </c>
      <c r="C50" s="140"/>
      <c r="D50" s="140"/>
      <c r="E50" s="140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1"/>
    </row>
    <row r="51" spans="2:16" ht="14.15" customHeight="1" x14ac:dyDescent="0.45">
      <c r="B51" s="142"/>
      <c r="C51" s="140"/>
      <c r="D51" s="140"/>
      <c r="E51" s="140"/>
      <c r="F51" s="140"/>
      <c r="G51" s="140"/>
      <c r="H51" s="140"/>
      <c r="I51" s="140"/>
      <c r="J51" s="140"/>
      <c r="K51" s="140"/>
      <c r="L51" s="140"/>
      <c r="M51" s="140"/>
      <c r="N51" s="140"/>
      <c r="O51" s="140"/>
      <c r="P51" s="141"/>
    </row>
    <row r="52" spans="2:16" ht="14.15" customHeight="1" thickBot="1" x14ac:dyDescent="0.5">
      <c r="B52" s="159"/>
      <c r="C52" s="160"/>
      <c r="D52" s="140"/>
      <c r="E52" s="140"/>
      <c r="F52" s="140"/>
      <c r="G52" s="160"/>
      <c r="H52" s="160"/>
      <c r="I52" s="160"/>
      <c r="J52" s="160"/>
      <c r="K52" s="160"/>
      <c r="L52" s="160"/>
      <c r="M52" s="160"/>
      <c r="N52" s="160"/>
      <c r="O52" s="160"/>
      <c r="P52" s="161"/>
    </row>
    <row r="53" spans="2:16" ht="14.15" customHeight="1" thickTop="1" thickBot="1" x14ac:dyDescent="0.5">
      <c r="B53" s="124" t="s">
        <v>166</v>
      </c>
      <c r="C53" s="125"/>
      <c r="D53" s="100"/>
      <c r="E53" s="100"/>
      <c r="F53" s="100"/>
      <c r="G53" s="125"/>
      <c r="H53" s="125"/>
      <c r="I53" s="125"/>
      <c r="J53" s="125"/>
      <c r="K53" s="125"/>
      <c r="L53" s="125"/>
      <c r="M53" s="125"/>
      <c r="N53" s="125"/>
      <c r="O53" s="125"/>
      <c r="P53" s="126"/>
    </row>
    <row r="54" spans="2:16" ht="14.15" customHeight="1" thickTop="1" thickBot="1" x14ac:dyDescent="0.5">
      <c r="B54" s="127" t="s">
        <v>176</v>
      </c>
      <c r="C54" s="128"/>
      <c r="D54" s="128"/>
      <c r="E54" s="129"/>
      <c r="F54" s="100">
        <v>475</v>
      </c>
      <c r="G54" s="130"/>
      <c r="H54" s="130"/>
      <c r="I54" s="130"/>
      <c r="J54" s="130"/>
      <c r="K54" s="130"/>
      <c r="L54" s="130"/>
      <c r="M54" s="130"/>
      <c r="N54" s="130"/>
      <c r="O54" s="130"/>
      <c r="P54" s="131"/>
    </row>
    <row r="55" spans="2:16" ht="13.5" customHeight="1" thickTop="1" x14ac:dyDescent="0.45"/>
    <row r="56" spans="2:16" ht="17.25" customHeight="1" x14ac:dyDescent="0.45">
      <c r="B56" s="146" t="s">
        <v>68</v>
      </c>
      <c r="C56" s="146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3"/>
      <c r="O56" s="53"/>
      <c r="P56" s="53"/>
    </row>
    <row r="57" spans="2:16" ht="17.149999999999999" customHeight="1" x14ac:dyDescent="0.45">
      <c r="B57" s="147" t="s">
        <v>69</v>
      </c>
      <c r="C57" s="148"/>
      <c r="D57" s="148"/>
      <c r="E57" s="148"/>
      <c r="F57" s="148"/>
      <c r="G57" s="148"/>
      <c r="H57" s="148"/>
      <c r="I57" s="148"/>
      <c r="J57" s="148"/>
      <c r="K57" s="148"/>
      <c r="L57" s="148"/>
      <c r="M57" s="149"/>
      <c r="N57" s="150" t="s">
        <v>70</v>
      </c>
      <c r="O57" s="148"/>
      <c r="P57" s="151"/>
    </row>
    <row r="58" spans="2:16" ht="17.149999999999999" customHeight="1" x14ac:dyDescent="0.45">
      <c r="B58" s="152" t="s">
        <v>71</v>
      </c>
      <c r="C58" s="153"/>
      <c r="D58" s="154"/>
      <c r="E58" s="152" t="s">
        <v>72</v>
      </c>
      <c r="F58" s="153"/>
      <c r="G58" s="154"/>
      <c r="H58" s="153" t="s">
        <v>73</v>
      </c>
      <c r="I58" s="153"/>
      <c r="J58" s="153"/>
      <c r="K58" s="155" t="s">
        <v>74</v>
      </c>
      <c r="L58" s="153"/>
      <c r="M58" s="156"/>
      <c r="N58" s="157"/>
      <c r="O58" s="153"/>
      <c r="P58" s="158"/>
    </row>
    <row r="59" spans="2:16" ht="20.149999999999999" customHeight="1" x14ac:dyDescent="0.45">
      <c r="B59" s="162" t="s">
        <v>75</v>
      </c>
      <c r="C59" s="163"/>
      <c r="D59" s="54" t="b">
        <v>1</v>
      </c>
      <c r="E59" s="162" t="s">
        <v>76</v>
      </c>
      <c r="F59" s="163"/>
      <c r="G59" s="54" t="b">
        <v>1</v>
      </c>
      <c r="H59" s="164" t="s">
        <v>77</v>
      </c>
      <c r="I59" s="163"/>
      <c r="J59" s="54" t="b">
        <v>1</v>
      </c>
      <c r="K59" s="164" t="s">
        <v>78</v>
      </c>
      <c r="L59" s="163"/>
      <c r="M59" s="54" t="b">
        <v>1</v>
      </c>
      <c r="N59" s="165" t="s">
        <v>79</v>
      </c>
      <c r="O59" s="163"/>
      <c r="P59" s="54" t="b">
        <v>1</v>
      </c>
    </row>
    <row r="60" spans="2:16" ht="20.149999999999999" customHeight="1" x14ac:dyDescent="0.45">
      <c r="B60" s="162" t="s">
        <v>80</v>
      </c>
      <c r="C60" s="163"/>
      <c r="D60" s="54" t="b">
        <v>1</v>
      </c>
      <c r="E60" s="162" t="s">
        <v>81</v>
      </c>
      <c r="F60" s="163"/>
      <c r="G60" s="54" t="b">
        <v>1</v>
      </c>
      <c r="H60" s="164" t="s">
        <v>82</v>
      </c>
      <c r="I60" s="163"/>
      <c r="J60" s="54" t="b">
        <v>1</v>
      </c>
      <c r="K60" s="164" t="s">
        <v>83</v>
      </c>
      <c r="L60" s="163"/>
      <c r="M60" s="54" t="b">
        <v>1</v>
      </c>
      <c r="N60" s="165" t="s">
        <v>84</v>
      </c>
      <c r="O60" s="163"/>
      <c r="P60" s="54" t="b">
        <v>1</v>
      </c>
    </row>
    <row r="61" spans="2:16" ht="20.149999999999999" customHeight="1" x14ac:dyDescent="0.45">
      <c r="B61" s="162" t="s">
        <v>85</v>
      </c>
      <c r="C61" s="163"/>
      <c r="D61" s="54" t="b">
        <v>1</v>
      </c>
      <c r="E61" s="162" t="s">
        <v>86</v>
      </c>
      <c r="F61" s="163"/>
      <c r="G61" s="54" t="b">
        <v>1</v>
      </c>
      <c r="H61" s="164" t="s">
        <v>87</v>
      </c>
      <c r="I61" s="163"/>
      <c r="J61" s="54" t="b">
        <v>1</v>
      </c>
      <c r="K61" s="164" t="s">
        <v>88</v>
      </c>
      <c r="L61" s="163"/>
      <c r="M61" s="54" t="b">
        <v>1</v>
      </c>
      <c r="N61" s="165" t="s">
        <v>89</v>
      </c>
      <c r="O61" s="163"/>
      <c r="P61" s="54" t="b">
        <v>1</v>
      </c>
    </row>
    <row r="62" spans="2:16" ht="20.149999999999999" customHeight="1" x14ac:dyDescent="0.45">
      <c r="B62" s="164" t="s">
        <v>87</v>
      </c>
      <c r="C62" s="163"/>
      <c r="D62" s="54" t="b">
        <v>1</v>
      </c>
      <c r="E62" s="162" t="s">
        <v>90</v>
      </c>
      <c r="F62" s="163"/>
      <c r="G62" s="54" t="b">
        <v>1</v>
      </c>
      <c r="H62" s="164" t="s">
        <v>91</v>
      </c>
      <c r="I62" s="163"/>
      <c r="J62" s="54" t="b">
        <v>0</v>
      </c>
      <c r="K62" s="164" t="s">
        <v>92</v>
      </c>
      <c r="L62" s="163"/>
      <c r="M62" s="54" t="b">
        <v>1</v>
      </c>
      <c r="N62" s="165" t="s">
        <v>82</v>
      </c>
      <c r="O62" s="163"/>
      <c r="P62" s="54" t="b">
        <v>1</v>
      </c>
    </row>
    <row r="63" spans="2:16" ht="20.149999999999999" customHeight="1" x14ac:dyDescent="0.45">
      <c r="B63" s="164" t="s">
        <v>93</v>
      </c>
      <c r="C63" s="163"/>
      <c r="D63" s="54" t="b">
        <v>1</v>
      </c>
      <c r="E63" s="162" t="s">
        <v>94</v>
      </c>
      <c r="F63" s="163"/>
      <c r="G63" s="54" t="b">
        <v>1</v>
      </c>
      <c r="H63" s="64"/>
      <c r="I63" s="65"/>
      <c r="J63" s="66"/>
      <c r="K63" s="164" t="s">
        <v>95</v>
      </c>
      <c r="L63" s="163"/>
      <c r="M63" s="54" t="b">
        <v>1</v>
      </c>
      <c r="N63" s="165" t="s">
        <v>162</v>
      </c>
      <c r="O63" s="163"/>
      <c r="P63" s="54" t="b">
        <v>1</v>
      </c>
    </row>
    <row r="64" spans="2:16" ht="20.149999999999999" customHeight="1" x14ac:dyDescent="0.45">
      <c r="B64" s="164" t="s">
        <v>96</v>
      </c>
      <c r="C64" s="163"/>
      <c r="D64" s="54" t="b">
        <v>0</v>
      </c>
      <c r="E64" s="162" t="s">
        <v>97</v>
      </c>
      <c r="F64" s="163"/>
      <c r="G64" s="54" t="b">
        <v>1</v>
      </c>
      <c r="H64" s="67"/>
      <c r="I64" s="68"/>
      <c r="J64" s="69"/>
      <c r="K64" s="171" t="s">
        <v>98</v>
      </c>
      <c r="L64" s="172"/>
      <c r="M64" s="54" t="b">
        <v>1</v>
      </c>
      <c r="N64" s="70"/>
      <c r="O64" s="65"/>
      <c r="P64" s="71"/>
    </row>
    <row r="65" spans="2:17" ht="20.149999999999999" customHeight="1" x14ac:dyDescent="0.45">
      <c r="B65" s="65"/>
      <c r="C65" s="65"/>
      <c r="D65" s="72" t="b">
        <v>0</v>
      </c>
      <c r="E65" s="162" t="s">
        <v>161</v>
      </c>
      <c r="F65" s="163"/>
      <c r="G65" s="54" t="b">
        <v>1</v>
      </c>
      <c r="H65" s="68"/>
      <c r="I65" s="68"/>
      <c r="J65" s="73"/>
      <c r="K65" s="65"/>
      <c r="L65" s="65"/>
      <c r="M65" s="73"/>
      <c r="N65" s="68"/>
      <c r="O65" s="68"/>
      <c r="P65" s="73" t="b">
        <v>0</v>
      </c>
    </row>
    <row r="66" spans="2:17" ht="20.149999999999999" customHeight="1" x14ac:dyDescent="0.45"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</row>
    <row r="67" spans="2:17" ht="20.149999999999999" customHeight="1" x14ac:dyDescent="0.45"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</row>
    <row r="68" spans="2:17" ht="20.149999999999999" customHeight="1" thickBot="1" x14ac:dyDescent="0.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2:17" ht="10" customHeight="1" x14ac:dyDescent="0.45">
      <c r="B69" s="110" t="s">
        <v>104</v>
      </c>
      <c r="C69" s="110"/>
      <c r="D69"/>
      <c r="E69"/>
      <c r="F69" s="167" t="s">
        <v>105</v>
      </c>
      <c r="G69" s="169" t="s">
        <v>106</v>
      </c>
      <c r="H69"/>
      <c r="I69" s="110" t="s">
        <v>107</v>
      </c>
      <c r="J69" s="110"/>
      <c r="K69"/>
      <c r="L69" s="75" t="s">
        <v>99</v>
      </c>
      <c r="M69" s="76" t="s">
        <v>100</v>
      </c>
      <c r="N69" s="76" t="s">
        <v>101</v>
      </c>
      <c r="O69" s="76" t="s">
        <v>102</v>
      </c>
      <c r="P69" s="77" t="s">
        <v>103</v>
      </c>
    </row>
    <row r="70" spans="2:17" ht="10" customHeight="1" thickBot="1" x14ac:dyDescent="0.25">
      <c r="B70" s="166"/>
      <c r="C70" s="166"/>
      <c r="D70" s="78"/>
      <c r="E70" s="79"/>
      <c r="F70" s="168"/>
      <c r="G70" s="170"/>
      <c r="H70" s="80"/>
      <c r="I70" s="166"/>
      <c r="J70" s="166"/>
      <c r="K70"/>
      <c r="L70" s="81" t="s">
        <v>108</v>
      </c>
      <c r="M70" s="82">
        <v>0</v>
      </c>
      <c r="N70" s="82">
        <v>1</v>
      </c>
      <c r="O70" s="82">
        <v>2</v>
      </c>
      <c r="P70" s="83">
        <v>4</v>
      </c>
    </row>
    <row r="71" spans="2:17" ht="20.149999999999999" customHeight="1" x14ac:dyDescent="0.45">
      <c r="B71" s="84" t="s">
        <v>109</v>
      </c>
      <c r="C71" s="85" t="s">
        <v>110</v>
      </c>
      <c r="D71" s="86" t="s">
        <v>111</v>
      </c>
      <c r="E71" s="84" t="s">
        <v>112</v>
      </c>
      <c r="F71" s="85" t="s">
        <v>110</v>
      </c>
      <c r="G71" s="85" t="s">
        <v>111</v>
      </c>
      <c r="H71" s="87"/>
      <c r="I71" s="88" t="s">
        <v>113</v>
      </c>
      <c r="J71" s="55">
        <v>0</v>
      </c>
      <c r="K71" s="88" t="s">
        <v>167</v>
      </c>
      <c r="L71" s="55">
        <v>0</v>
      </c>
      <c r="M71" s="88" t="s">
        <v>114</v>
      </c>
      <c r="N71" s="55">
        <v>0</v>
      </c>
      <c r="O71" s="89" t="s">
        <v>115</v>
      </c>
      <c r="P71" s="55">
        <v>0</v>
      </c>
      <c r="Q71" s="95"/>
    </row>
    <row r="72" spans="2:17" ht="20.149999999999999" customHeight="1" x14ac:dyDescent="0.45">
      <c r="B72" s="90" t="s">
        <v>116</v>
      </c>
      <c r="C72" s="56">
        <v>-165.3</v>
      </c>
      <c r="D72" s="56">
        <v>-167.3</v>
      </c>
      <c r="E72" s="90" t="s">
        <v>117</v>
      </c>
      <c r="F72" s="56">
        <v>17.7</v>
      </c>
      <c r="G72" s="56">
        <v>16.600000000000001</v>
      </c>
      <c r="H72" s="91"/>
      <c r="I72" s="88" t="s">
        <v>118</v>
      </c>
      <c r="J72" s="55">
        <v>0</v>
      </c>
      <c r="K72" s="88" t="s">
        <v>168</v>
      </c>
      <c r="L72" s="55">
        <v>0</v>
      </c>
      <c r="M72" s="88" t="s">
        <v>119</v>
      </c>
      <c r="N72" s="55">
        <v>0</v>
      </c>
      <c r="O72" s="88" t="s">
        <v>169</v>
      </c>
      <c r="P72" s="55">
        <v>0</v>
      </c>
      <c r="Q72" s="95"/>
    </row>
    <row r="73" spans="2:17" ht="20.149999999999999" customHeight="1" x14ac:dyDescent="0.45">
      <c r="B73" s="90" t="s">
        <v>120</v>
      </c>
      <c r="C73" s="56">
        <v>-166.3</v>
      </c>
      <c r="D73" s="56">
        <v>-168.5</v>
      </c>
      <c r="E73" s="92" t="s">
        <v>121</v>
      </c>
      <c r="F73" s="57">
        <v>47.2</v>
      </c>
      <c r="G73" s="57">
        <v>28.6</v>
      </c>
      <c r="H73" s="91"/>
      <c r="I73" s="88" t="s">
        <v>122</v>
      </c>
      <c r="J73" s="55">
        <v>0</v>
      </c>
      <c r="K73" s="88" t="s">
        <v>123</v>
      </c>
      <c r="L73" s="55">
        <v>0</v>
      </c>
      <c r="M73" s="88" t="s">
        <v>124</v>
      </c>
      <c r="N73" s="55">
        <v>0</v>
      </c>
      <c r="O73" s="88" t="s">
        <v>170</v>
      </c>
      <c r="P73" s="55">
        <v>0</v>
      </c>
      <c r="Q73" s="95"/>
    </row>
    <row r="74" spans="2:17" ht="20.149999999999999" customHeight="1" x14ac:dyDescent="0.45">
      <c r="B74" s="90" t="s">
        <v>125</v>
      </c>
      <c r="C74" s="56">
        <v>-190.3</v>
      </c>
      <c r="D74" s="56">
        <v>-190.3</v>
      </c>
      <c r="E74" s="92" t="s">
        <v>126</v>
      </c>
      <c r="F74" s="58">
        <v>10</v>
      </c>
      <c r="G74" s="58">
        <v>10</v>
      </c>
      <c r="H74" s="91"/>
      <c r="I74" s="88" t="s">
        <v>127</v>
      </c>
      <c r="J74" s="55">
        <v>0</v>
      </c>
      <c r="K74" s="88" t="s">
        <v>128</v>
      </c>
      <c r="L74" s="55">
        <v>0</v>
      </c>
      <c r="M74" s="88" t="s">
        <v>129</v>
      </c>
      <c r="N74" s="55">
        <v>0</v>
      </c>
      <c r="O74"/>
      <c r="P74"/>
      <c r="Q74" s="95"/>
    </row>
    <row r="75" spans="2:17" ht="20.149999999999999" customHeight="1" x14ac:dyDescent="0.2">
      <c r="B75" s="90" t="s">
        <v>130</v>
      </c>
      <c r="C75" s="56">
        <v>-112.8</v>
      </c>
      <c r="D75" s="56">
        <v>-117.7</v>
      </c>
      <c r="E75" s="92" t="s">
        <v>131</v>
      </c>
      <c r="F75" s="58">
        <v>20</v>
      </c>
      <c r="G75" s="58">
        <v>15</v>
      </c>
      <c r="H75" s="93"/>
      <c r="I75" s="88" t="s">
        <v>132</v>
      </c>
      <c r="J75" s="55">
        <v>0</v>
      </c>
      <c r="K75" s="88" t="s">
        <v>133</v>
      </c>
      <c r="L75" s="55">
        <v>0</v>
      </c>
      <c r="M75" s="88" t="s">
        <v>134</v>
      </c>
      <c r="N75" s="55">
        <v>0</v>
      </c>
      <c r="O75"/>
      <c r="P75"/>
      <c r="Q75" s="95"/>
    </row>
    <row r="76" spans="2:17" ht="20.149999999999999" customHeight="1" x14ac:dyDescent="0.2">
      <c r="B76" s="90" t="s">
        <v>135</v>
      </c>
      <c r="C76" s="56">
        <v>25.3</v>
      </c>
      <c r="D76" s="56">
        <v>24</v>
      </c>
      <c r="E76" s="92" t="s">
        <v>136</v>
      </c>
      <c r="F76" s="58">
        <v>15</v>
      </c>
      <c r="G76" s="58">
        <v>15</v>
      </c>
      <c r="H76" s="93"/>
      <c r="I76" s="88" t="s">
        <v>137</v>
      </c>
      <c r="J76" s="55">
        <v>0</v>
      </c>
      <c r="K76" s="88" t="s">
        <v>138</v>
      </c>
      <c r="L76" s="55">
        <v>0</v>
      </c>
      <c r="M76" s="88" t="s">
        <v>139</v>
      </c>
      <c r="N76" s="55">
        <v>0</v>
      </c>
      <c r="O76"/>
      <c r="P76"/>
    </row>
    <row r="77" spans="2:17" ht="20.149999999999999" customHeight="1" x14ac:dyDescent="0.45">
      <c r="B77" s="90" t="s">
        <v>140</v>
      </c>
      <c r="C77" s="56">
        <v>21.7</v>
      </c>
      <c r="D77" s="56">
        <v>20.6</v>
      </c>
      <c r="E77" s="92" t="s">
        <v>141</v>
      </c>
      <c r="F77" s="58">
        <v>240</v>
      </c>
      <c r="G77" s="58">
        <v>240</v>
      </c>
      <c r="H77" s="91"/>
      <c r="I77" s="88" t="s">
        <v>142</v>
      </c>
      <c r="J77" s="55">
        <v>0</v>
      </c>
      <c r="K77" s="88" t="s">
        <v>143</v>
      </c>
      <c r="L77" s="55">
        <v>0</v>
      </c>
      <c r="M77" s="88" t="s">
        <v>144</v>
      </c>
      <c r="N77" s="55">
        <v>0</v>
      </c>
      <c r="O77"/>
      <c r="P77"/>
    </row>
    <row r="78" spans="2:17" ht="20.149999999999999" customHeight="1" x14ac:dyDescent="0.45">
      <c r="B78" s="90" t="s">
        <v>145</v>
      </c>
      <c r="C78" s="56">
        <v>19.899999999999999</v>
      </c>
      <c r="D78" s="56">
        <v>18.899999999999999</v>
      </c>
      <c r="E78" s="92" t="s">
        <v>146</v>
      </c>
      <c r="F78" s="59"/>
      <c r="G78" s="59"/>
      <c r="H78" s="91"/>
      <c r="I78" s="88" t="s">
        <v>147</v>
      </c>
      <c r="J78" s="55">
        <v>0</v>
      </c>
      <c r="K78" s="88" t="s">
        <v>148</v>
      </c>
      <c r="L78" s="55">
        <v>0</v>
      </c>
      <c r="M78" s="94" t="s">
        <v>149</v>
      </c>
      <c r="N78" s="55">
        <v>0</v>
      </c>
      <c r="O78"/>
      <c r="P78"/>
    </row>
    <row r="79" spans="2:17" ht="20.149999999999999" customHeight="1" x14ac:dyDescent="0.45">
      <c r="B79" s="90" t="s">
        <v>150</v>
      </c>
      <c r="C79" s="56">
        <v>18.5</v>
      </c>
      <c r="D79" s="56">
        <v>17.7</v>
      </c>
      <c r="E79" s="90" t="s">
        <v>151</v>
      </c>
      <c r="F79" s="56">
        <v>10.199999999999999</v>
      </c>
      <c r="G79" s="56">
        <v>5.5</v>
      </c>
      <c r="H79" s="91"/>
      <c r="I79" s="88" t="s">
        <v>152</v>
      </c>
      <c r="J79" s="55">
        <v>0</v>
      </c>
      <c r="K79" s="88" t="s">
        <v>153</v>
      </c>
      <c r="L79" s="55">
        <v>0</v>
      </c>
      <c r="M79" s="88" t="s">
        <v>154</v>
      </c>
      <c r="N79" s="55">
        <v>0</v>
      </c>
      <c r="O79" s="74"/>
      <c r="P79" s="74"/>
    </row>
    <row r="80" spans="2:17" ht="20.149999999999999" customHeight="1" x14ac:dyDescent="0.45">
      <c r="B80" s="92" t="s">
        <v>155</v>
      </c>
      <c r="C80" s="60">
        <v>1.08E-4</v>
      </c>
      <c r="D80" s="60">
        <v>1.07E-4</v>
      </c>
      <c r="E80" s="92" t="s">
        <v>156</v>
      </c>
      <c r="F80" s="57">
        <v>57.9</v>
      </c>
      <c r="G80" s="57">
        <v>70.900000000000006</v>
      </c>
      <c r="H80" s="91"/>
      <c r="I80" s="88" t="s">
        <v>157</v>
      </c>
      <c r="J80" s="55">
        <v>0</v>
      </c>
      <c r="K80" s="88" t="s">
        <v>158</v>
      </c>
      <c r="L80" s="55">
        <v>0</v>
      </c>
      <c r="M80" s="88" t="s">
        <v>159</v>
      </c>
      <c r="N80" s="55">
        <v>0</v>
      </c>
      <c r="O80" s="1"/>
      <c r="P80" s="1"/>
    </row>
    <row r="81" spans="2:16" ht="20.149999999999999" customHeight="1" x14ac:dyDescent="0.45"/>
    <row r="82" spans="2:16" ht="20.149999999999999" customHeight="1" x14ac:dyDescent="0.45"/>
    <row r="83" spans="2:16" ht="20.149999999999999" customHeight="1" x14ac:dyDescent="0.45"/>
    <row r="84" spans="2:16" ht="15" customHeight="1" x14ac:dyDescent="0.45">
      <c r="B84" s="114" t="s">
        <v>160</v>
      </c>
      <c r="C84" s="114"/>
    </row>
    <row r="85" spans="2:16" ht="15" customHeight="1" x14ac:dyDescent="0.45">
      <c r="B85" s="115" t="s">
        <v>184</v>
      </c>
      <c r="C85" s="116"/>
      <c r="D85" s="116"/>
      <c r="E85" s="116"/>
      <c r="F85" s="116"/>
      <c r="G85" s="116"/>
      <c r="H85" s="116"/>
      <c r="I85" s="116"/>
      <c r="J85" s="116"/>
      <c r="K85" s="116"/>
      <c r="L85" s="116"/>
      <c r="M85" s="116"/>
      <c r="N85" s="116"/>
      <c r="O85" s="116"/>
      <c r="P85" s="117"/>
    </row>
    <row r="86" spans="2:16" ht="15" customHeight="1" x14ac:dyDescent="0.45">
      <c r="B86" s="104" t="s">
        <v>200</v>
      </c>
      <c r="C86" s="105"/>
      <c r="D86" s="105"/>
      <c r="E86" s="105"/>
      <c r="F86" s="105"/>
      <c r="G86" s="105"/>
      <c r="H86" s="105"/>
      <c r="I86" s="105"/>
      <c r="J86" s="105"/>
      <c r="K86" s="105"/>
      <c r="L86" s="105"/>
      <c r="M86" s="105"/>
      <c r="N86" s="105"/>
      <c r="O86" s="105"/>
      <c r="P86" s="106"/>
    </row>
    <row r="87" spans="2:16" ht="15" customHeight="1" x14ac:dyDescent="0.45">
      <c r="B87" s="104"/>
      <c r="C87" s="105"/>
      <c r="D87" s="105"/>
      <c r="E87" s="105"/>
      <c r="F87" s="105"/>
      <c r="G87" s="105"/>
      <c r="H87" s="105"/>
      <c r="I87" s="105"/>
      <c r="J87" s="105"/>
      <c r="K87" s="105"/>
      <c r="L87" s="105"/>
      <c r="M87" s="105"/>
      <c r="N87" s="105"/>
      <c r="O87" s="105"/>
      <c r="P87" s="106"/>
    </row>
    <row r="88" spans="2:16" ht="15" customHeight="1" x14ac:dyDescent="0.45">
      <c r="B88" s="104"/>
      <c r="C88" s="105"/>
      <c r="D88" s="105"/>
      <c r="E88" s="105"/>
      <c r="F88" s="105"/>
      <c r="G88" s="105"/>
      <c r="H88" s="105"/>
      <c r="I88" s="105"/>
      <c r="J88" s="105"/>
      <c r="K88" s="105"/>
      <c r="L88" s="105"/>
      <c r="M88" s="105"/>
      <c r="N88" s="105"/>
      <c r="O88" s="105"/>
      <c r="P88" s="106"/>
    </row>
    <row r="89" spans="2:16" ht="15" customHeight="1" x14ac:dyDescent="0.45">
      <c r="B89" s="104"/>
      <c r="C89" s="105"/>
      <c r="D89" s="105"/>
      <c r="E89" s="105"/>
      <c r="F89" s="105"/>
      <c r="G89" s="105"/>
      <c r="H89" s="105"/>
      <c r="I89" s="105"/>
      <c r="J89" s="105"/>
      <c r="K89" s="105"/>
      <c r="L89" s="105"/>
      <c r="M89" s="105"/>
      <c r="N89" s="105"/>
      <c r="O89" s="105"/>
      <c r="P89" s="106"/>
    </row>
    <row r="90" spans="2:16" ht="15" customHeight="1" x14ac:dyDescent="0.45">
      <c r="B90" s="104"/>
      <c r="C90" s="105"/>
      <c r="D90" s="105"/>
      <c r="E90" s="105"/>
      <c r="F90" s="105"/>
      <c r="G90" s="105"/>
      <c r="H90" s="105"/>
      <c r="I90" s="105"/>
      <c r="J90" s="105"/>
      <c r="K90" s="105"/>
      <c r="L90" s="105"/>
      <c r="M90" s="105"/>
      <c r="N90" s="105"/>
      <c r="O90" s="105"/>
      <c r="P90" s="106"/>
    </row>
    <row r="91" spans="2:16" ht="15" customHeight="1" x14ac:dyDescent="0.45">
      <c r="B91" s="104"/>
      <c r="C91" s="105"/>
      <c r="D91" s="105"/>
      <c r="E91" s="105"/>
      <c r="F91" s="105"/>
      <c r="G91" s="105"/>
      <c r="H91" s="105"/>
      <c r="I91" s="105"/>
      <c r="J91" s="105"/>
      <c r="K91" s="105"/>
      <c r="L91" s="105"/>
      <c r="M91" s="105"/>
      <c r="N91" s="105"/>
      <c r="O91" s="105"/>
      <c r="P91" s="106"/>
    </row>
    <row r="92" spans="2:16" ht="15" customHeight="1" x14ac:dyDescent="0.45">
      <c r="B92" s="104"/>
      <c r="C92" s="105"/>
      <c r="D92" s="105"/>
      <c r="E92" s="105"/>
      <c r="F92" s="105"/>
      <c r="G92" s="105"/>
      <c r="H92" s="105"/>
      <c r="I92" s="105"/>
      <c r="J92" s="105"/>
      <c r="K92" s="105"/>
      <c r="L92" s="105"/>
      <c r="M92" s="105"/>
      <c r="N92" s="105"/>
      <c r="O92" s="105"/>
      <c r="P92" s="106"/>
    </row>
    <row r="93" spans="2:16" ht="15" customHeight="1" x14ac:dyDescent="0.45">
      <c r="B93" s="104"/>
      <c r="C93" s="105"/>
      <c r="D93" s="105"/>
      <c r="E93" s="105"/>
      <c r="F93" s="105"/>
      <c r="G93" s="105"/>
      <c r="H93" s="105"/>
      <c r="I93" s="105"/>
      <c r="J93" s="105"/>
      <c r="K93" s="105"/>
      <c r="L93" s="105"/>
      <c r="M93" s="105"/>
      <c r="N93" s="105"/>
      <c r="O93" s="105"/>
      <c r="P93" s="106"/>
    </row>
    <row r="94" spans="2:16" ht="15" customHeight="1" x14ac:dyDescent="0.45">
      <c r="B94" s="104"/>
      <c r="C94" s="105"/>
      <c r="D94" s="105"/>
      <c r="E94" s="105"/>
      <c r="F94" s="105"/>
      <c r="G94" s="105"/>
      <c r="H94" s="105"/>
      <c r="I94" s="105"/>
      <c r="J94" s="105"/>
      <c r="K94" s="105"/>
      <c r="L94" s="105"/>
      <c r="M94" s="105"/>
      <c r="N94" s="105"/>
      <c r="O94" s="105"/>
      <c r="P94" s="106"/>
    </row>
    <row r="95" spans="2:16" ht="15" customHeight="1" x14ac:dyDescent="0.45">
      <c r="B95" s="104"/>
      <c r="C95" s="105"/>
      <c r="D95" s="105"/>
      <c r="E95" s="105"/>
      <c r="F95" s="105"/>
      <c r="G95" s="105"/>
      <c r="H95" s="105"/>
      <c r="I95" s="105"/>
      <c r="J95" s="105"/>
      <c r="K95" s="105"/>
      <c r="L95" s="105"/>
      <c r="M95" s="105"/>
      <c r="N95" s="105"/>
      <c r="O95" s="105"/>
      <c r="P95" s="106"/>
    </row>
    <row r="96" spans="2:16" ht="15" customHeight="1" x14ac:dyDescent="0.45">
      <c r="B96" s="104"/>
      <c r="C96" s="105"/>
      <c r="D96" s="105"/>
      <c r="E96" s="105"/>
      <c r="F96" s="105"/>
      <c r="G96" s="105"/>
      <c r="H96" s="105"/>
      <c r="I96" s="105"/>
      <c r="J96" s="105"/>
      <c r="K96" s="105"/>
      <c r="L96" s="105"/>
      <c r="M96" s="105"/>
      <c r="N96" s="105"/>
      <c r="O96" s="105"/>
      <c r="P96" s="106"/>
    </row>
    <row r="97" spans="2:16" ht="15" customHeight="1" x14ac:dyDescent="0.45">
      <c r="B97" s="104"/>
      <c r="C97" s="105"/>
      <c r="D97" s="105"/>
      <c r="E97" s="105"/>
      <c r="F97" s="105"/>
      <c r="G97" s="105"/>
      <c r="H97" s="105"/>
      <c r="I97" s="105"/>
      <c r="J97" s="105"/>
      <c r="K97" s="105"/>
      <c r="L97" s="105"/>
      <c r="M97" s="105"/>
      <c r="N97" s="105"/>
      <c r="O97" s="105"/>
      <c r="P97" s="106"/>
    </row>
    <row r="98" spans="2:16" ht="15" customHeight="1" x14ac:dyDescent="0.45">
      <c r="B98" s="104"/>
      <c r="C98" s="105"/>
      <c r="D98" s="105"/>
      <c r="E98" s="105"/>
      <c r="F98" s="105"/>
      <c r="G98" s="105"/>
      <c r="H98" s="105"/>
      <c r="I98" s="105"/>
      <c r="J98" s="105"/>
      <c r="K98" s="105"/>
      <c r="L98" s="105"/>
      <c r="M98" s="105"/>
      <c r="N98" s="105"/>
      <c r="O98" s="105"/>
      <c r="P98" s="106"/>
    </row>
    <row r="99" spans="2:16" ht="15" customHeight="1" x14ac:dyDescent="0.45">
      <c r="B99" s="107"/>
      <c r="C99" s="108"/>
      <c r="D99" s="108"/>
      <c r="E99" s="108"/>
      <c r="F99" s="108"/>
      <c r="G99" s="108"/>
      <c r="H99" s="108"/>
      <c r="I99" s="108"/>
      <c r="J99" s="108"/>
      <c r="K99" s="108"/>
      <c r="L99" s="108"/>
      <c r="M99" s="108"/>
      <c r="N99" s="108"/>
      <c r="O99" s="108"/>
      <c r="P99" s="109"/>
    </row>
    <row r="100" spans="2:16" ht="15" customHeight="1" x14ac:dyDescent="0.45"/>
    <row r="101" spans="2:16" ht="15" hidden="1" customHeight="1" x14ac:dyDescent="0.45"/>
    <row r="102" spans="2:16" ht="15" hidden="1" customHeight="1" x14ac:dyDescent="0.45"/>
  </sheetData>
  <sheetProtection sheet="1" formatCells="0"/>
  <mergeCells count="131">
    <mergeCell ref="B48:P48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B61:C61"/>
    <mergeCell ref="E61:F61"/>
    <mergeCell ref="H61:I61"/>
    <mergeCell ref="K61:L61"/>
    <mergeCell ref="N61:O61"/>
    <mergeCell ref="B62:C62"/>
    <mergeCell ref="E62:F62"/>
    <mergeCell ref="H62:I62"/>
    <mergeCell ref="K62:L62"/>
    <mergeCell ref="N62:O62"/>
    <mergeCell ref="B59:C59"/>
    <mergeCell ref="E59:F59"/>
    <mergeCell ref="H59:I59"/>
    <mergeCell ref="K59:L59"/>
    <mergeCell ref="N59:O59"/>
    <mergeCell ref="B60:C60"/>
    <mergeCell ref="E60:F60"/>
    <mergeCell ref="H60:I60"/>
    <mergeCell ref="K60:L60"/>
    <mergeCell ref="N60:O60"/>
    <mergeCell ref="B56:C56"/>
    <mergeCell ref="B57:M57"/>
    <mergeCell ref="N57:P57"/>
    <mergeCell ref="B58:D58"/>
    <mergeCell ref="E58:G58"/>
    <mergeCell ref="H58:J58"/>
    <mergeCell ref="K58:M58"/>
    <mergeCell ref="N58:P58"/>
    <mergeCell ref="B49:P49"/>
    <mergeCell ref="B50:P50"/>
    <mergeCell ref="B51:P51"/>
    <mergeCell ref="B52:P52"/>
    <mergeCell ref="B43:P43"/>
    <mergeCell ref="B44:P44"/>
    <mergeCell ref="B45:P45"/>
    <mergeCell ref="B46:P46"/>
    <mergeCell ref="B47:P47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F26:I26"/>
    <mergeCell ref="O36:P36"/>
    <mergeCell ref="C37:D37"/>
    <mergeCell ref="E37:F37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B2:C2"/>
    <mergeCell ref="C3:D3"/>
    <mergeCell ref="L3:M3"/>
    <mergeCell ref="O3:P3"/>
    <mergeCell ref="B7:C7"/>
    <mergeCell ref="B14:C14"/>
    <mergeCell ref="B84:C84"/>
    <mergeCell ref="B85:P85"/>
    <mergeCell ref="B86:P86"/>
    <mergeCell ref="M26:P26"/>
    <mergeCell ref="B28:D28"/>
    <mergeCell ref="B22:B26"/>
    <mergeCell ref="F22:I22"/>
    <mergeCell ref="M22:P22"/>
    <mergeCell ref="F23:I23"/>
    <mergeCell ref="M23:P23"/>
    <mergeCell ref="B53:C53"/>
    <mergeCell ref="G53:P53"/>
    <mergeCell ref="B54:E54"/>
    <mergeCell ref="G54:P54"/>
    <mergeCell ref="F24:I24"/>
    <mergeCell ref="M24:P24"/>
    <mergeCell ref="F25:I25"/>
    <mergeCell ref="M25:P25"/>
    <mergeCell ref="B96:P96"/>
    <mergeCell ref="B97:P97"/>
    <mergeCell ref="B98:P98"/>
    <mergeCell ref="B99:P99"/>
    <mergeCell ref="B87:P87"/>
    <mergeCell ref="B88:P88"/>
    <mergeCell ref="B90:P90"/>
    <mergeCell ref="B91:P91"/>
    <mergeCell ref="B92:P92"/>
    <mergeCell ref="B93:P93"/>
    <mergeCell ref="B94:P94"/>
    <mergeCell ref="B95:P95"/>
    <mergeCell ref="B89:P89"/>
  </mergeCells>
  <phoneticPr fontId="3" type="noConversion"/>
  <conditionalFormatting sqref="J71:J80 L71:L80 N71:N80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1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003" yWindow="1183" count="1">
    <dataValidation type="list" allowBlank="1" showInputMessage="1" showErrorMessage="1" prompt="0 - 정상_x000a_1 - 경정비 (15분 이하)_x000a_2 - 중정비 (15분 초과)_x000a_4 - 고장" sqref="J71:J80 L71:L80 N71:N80 P71:P73" xr:uid="{00000000-0002-0000-0000-000000000000}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133350</xdr:rowOff>
                  </from>
                  <to>
                    <xdr:col>10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133350</xdr:rowOff>
                  </from>
                  <to>
                    <xdr:col>11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133350</xdr:rowOff>
                  </from>
                  <to>
                    <xdr:col>12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133350</xdr:rowOff>
                  </from>
                  <to>
                    <xdr:col>13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133350</xdr:rowOff>
                  </from>
                  <to>
                    <xdr:col>14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133350</xdr:rowOff>
                  </from>
                  <to>
                    <xdr:col>15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146050</xdr:rowOff>
                  </from>
                  <to>
                    <xdr:col>10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146050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146050</xdr:rowOff>
                  </from>
                  <to>
                    <xdr:col>11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146050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146050</xdr:rowOff>
                  </from>
                  <to>
                    <xdr:col>12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146050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146050</xdr:rowOff>
                  </from>
                  <to>
                    <xdr:col>13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146050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146050</xdr:rowOff>
                  </from>
                  <to>
                    <xdr:col>14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146050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146050</xdr:rowOff>
                  </from>
                  <to>
                    <xdr:col>15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146050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209550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209550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209550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209550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247650</xdr:rowOff>
                  </from>
                  <to>
                    <xdr:col>3</xdr:col>
                    <xdr:colOff>419100</xdr:colOff>
                    <xdr:row>64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247650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241300</xdr:rowOff>
                  </from>
                  <to>
                    <xdr:col>9</xdr:col>
                    <xdr:colOff>419100</xdr:colOff>
                    <xdr:row>59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247650</xdr:rowOff>
                  </from>
                  <to>
                    <xdr:col>12</xdr:col>
                    <xdr:colOff>419100</xdr:colOff>
                    <xdr:row>64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247650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247650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247650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247650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KMTNet-CTIO</dc:creator>
  <cp:lastModifiedBy>KMTNet-CTIO</cp:lastModifiedBy>
  <cp:lastPrinted>2024-03-07T07:35:00Z</cp:lastPrinted>
  <dcterms:created xsi:type="dcterms:W3CDTF">2024-02-29T07:36:25Z</dcterms:created>
  <dcterms:modified xsi:type="dcterms:W3CDTF">2026-08-28T10:38:01Z</dcterms:modified>
</cp:coreProperties>
</file>