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7월\"/>
    </mc:Choice>
  </mc:AlternateContent>
  <xr:revisionPtr revIDLastSave="0" documentId="13_ncr:1_{C00974E9-E8F3-463B-BDB3-6068B5F92237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<sst xmlns="http://schemas.openxmlformats.org/spreadsheetml/2006/main" count="213" uniqueCount="199">
  <si>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</si>
  <si>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</si>
  <si>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</si>
  <si>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</si>
  <si>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</si>
  <si>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</si>
  <si>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</si>
  <si>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</si>
  <si>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</si>
  <si>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</si>
  <si>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</si>
  <si>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</si>
  <si>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</si>
  <si>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</si>
  <si>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</si>
  <si>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</si>
  <si>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</si>
  <si>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</si>
  <si>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</si>
  <si>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</si>
  <si>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</si>
  <si>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</si>
  <si>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</si>
  <si>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</si>
  <si>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</si>
  <si>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</si>
  <si>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</si>
  <si>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</si>
  <si>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</si>
  <si>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</si>
  <si>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</si>
  <si>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</si>
  <si>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</si>
  <si>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</si>
  <si>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</si>
  <si>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</si>
  <si>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</si>
  <si>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</si>
  <si>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</si>
  <si>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</si>
  <si>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</si>
  <si>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</si>
  <si>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</si>
  <si>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</si>
  <si>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</si>
  <si>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</si>
  <si>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</si>
  <si>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</si>
  <si>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</si>
  <si>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</si>
  <si>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</si>
  <si>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</si>
  <si>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</si>
  <si>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</si>
  <si>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</si>
  <si>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</si>
  <si>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</si>
  <si>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</si>
  <si>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</si>
  <si>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</si>
  <si>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</si>
  <si>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</si>
  <si>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</si>
  <si>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</si>
  <si>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</si>
  <si>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</si>
  <si>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</si>
  <si>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</si>
  <si>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</si>
  <si>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</si>
  <si>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</si>
  <si>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</si>
  <si>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</si>
  <si>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</si>
  <si>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</si>
  <si>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</si>
  <si>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</si>
  <si>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</si>
  <si>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</si>
  <si>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</si>
  <si>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</si>
  <si>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</si>
  <si>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</si>
  <si>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</si>
  <si>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</si>
  <si>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</si>
  <si>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</si>
  <si>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</si>
  <si>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</si>
  <si>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</si>
  <si>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</si>
  <si>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</si>
  <si>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</si>
  <si>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</si>
  <si>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</si>
  <si>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</si>
  <si>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</si>
  <si>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</si>
  <si>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</si>
  <si>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</si>
  <si>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</si>
  <si>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</si>
  <si>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</si>
  <si>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</si>
  <si>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</si>
  <si>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</si>
  <si>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</si>
  <si>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</si>
  <si>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</si>
  <si>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</si>
  <si>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</si>
  <si>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</si>
  <si>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</si>
  <si>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</si>
  <si>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</si>
  <si>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</si>
  <si>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</si>
  <si>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</si>
  <si>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</si>
  <si>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</si>
  <si>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</si>
  <si>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</si>
  <si>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</si>
  <si>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</si>
  <si>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</si>
  <si>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</si>
  <si>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</si>
  <si>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</si>
  <si>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</si>
  <si>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</si>
  <si>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</si>
  <si>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</si>
  <si>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</si>
  <si>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</si>
  <si>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</si>
  <si>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</si>
  <si>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</si>
  <si>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</si>
  <si>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</si>
  <si>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</si>
  <si>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</si>
  <si>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</si>
  <si>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</si>
  <si>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</si>
  <si>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</si>
  <si>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</si>
  <si>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</si>
  <si>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</si>
  <si>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</si>
  <si>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</si>
  <si>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</si>
  <si>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</si>
  <si>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</si>
  <si>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</si>
  <si>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</si>
  <si>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</si>
  <si>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</si>
  <si>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</si>
  <si>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</si>
  <si>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</si>
  <si>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</si>
  <si>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</si>
  <si>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</si>
  <si>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</si>
  <si>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</si>
  <si>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</si>
  <si>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</si>
  <si>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</si>
  <si>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</si>
  <si>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</si>
  <si>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</si>
  <si>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</si>
  <si>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</si>
  <si>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</si>
  <si>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</si>
  <si>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</si>
  <si>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</si>
  <si>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</si>
  <si>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</si>
  <si>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허정환</t>
    <phoneticPr fontId="3" type="noConversion"/>
  </si>
  <si>
    <t>N</t>
    <phoneticPr fontId="3" type="noConversion"/>
  </si>
  <si>
    <t>ALL</t>
    <phoneticPr fontId="3" type="noConversion"/>
  </si>
  <si>
    <t>KSP</t>
    <phoneticPr fontId="3" type="noConversion"/>
  </si>
  <si>
    <t>BLG</t>
    <phoneticPr fontId="3" type="noConversion"/>
  </si>
  <si>
    <t>TMT</t>
    <phoneticPr fontId="3" type="noConversion"/>
  </si>
  <si>
    <t>LSST</t>
    <phoneticPr fontId="3" type="noConversion"/>
  </si>
  <si>
    <t>S</t>
    <phoneticPr fontId="3" type="noConversion"/>
  </si>
  <si>
    <t>E</t>
    <phoneticPr fontId="3" type="noConversion"/>
  </si>
  <si>
    <t xml:space="preserve">1. 월령 40% 이상으로 방풍막 설치 </t>
    <phoneticPr fontId="3" type="noConversion"/>
  </si>
  <si>
    <t>3. Aux. control 프로그램 1회 종료 됨.</t>
    <phoneticPr fontId="3" type="noConversion"/>
  </si>
  <si>
    <t>2. [01:26-01:41] Aux. control 프로그램 종료 후 Aux. pc 정상적으로 마우스 클릭이 되지 않음. pc 재시작 후 해결</t>
    <phoneticPr fontId="3" type="noConversion"/>
  </si>
  <si>
    <t>E_012701</t>
    <phoneticPr fontId="3" type="noConversion"/>
  </si>
  <si>
    <t>1. [E_012701] 카메라 셔터 오류로 영상이 가려진듯이 촬영 됨.</t>
    <phoneticPr fontId="3" type="noConversion"/>
  </si>
  <si>
    <t>M_012720-012721:T</t>
    <phoneticPr fontId="3" type="noConversion"/>
  </si>
  <si>
    <t>M_012810-012811:M</t>
    <phoneticPr fontId="3" type="noConversion"/>
  </si>
  <si>
    <t>E_012824</t>
    <phoneticPr fontId="3" type="noConversion"/>
  </si>
  <si>
    <t>2. [E_012824] 카메라 셔터 오류로 영상이 가려진듯이 촬영 됨.</t>
    <phoneticPr fontId="3" type="noConversion"/>
  </si>
  <si>
    <t>60s/24k 50s/32k 30s/29k</t>
    <phoneticPr fontId="3" type="noConversion"/>
  </si>
  <si>
    <t>30s/19k 20s/19k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</si>
</sst>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67" sqref="H67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46209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97.896213183730708</v>
      </c>
      <c r="M3" s="113"/>
      <c r="N3" s="62" t="s">
        <v>3</v>
      </c>
      <c r="O3" s="113">
        <f>(P31-P33)/P31*100</f>
        <v>97.896213183730708</v>
      </c>
      <c r="P3" s="113"/>
    </row>
    <row r="4" spans="2:16" ht="14.25" customHeight="1" x14ac:dyDescent="0.45">
      <c r="B4" s="30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0.95277777777777783</v>
      </c>
      <c r="D9" s="7">
        <v>2.7</v>
      </c>
      <c r="E9" s="7">
        <v>9.1</v>
      </c>
      <c r="F9" s="7">
        <v>9</v>
      </c>
      <c r="G9" s="32" t="s">
        <v>186</v>
      </c>
      <c r="H9" s="7">
        <v>0.2</v>
      </c>
      <c r="I9" s="32">
        <v>63.4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0.20208333333333331</v>
      </c>
      <c r="D10" s="7">
        <v>1.3</v>
      </c>
      <c r="E10" s="7">
        <v>11</v>
      </c>
      <c r="F10" s="7">
        <v>4</v>
      </c>
      <c r="G10" s="32" t="s">
        <v>180</v>
      </c>
      <c r="H10" s="7">
        <v>3.2</v>
      </c>
      <c r="I10" s="10"/>
      <c r="J10" s="8">
        <f>IF(L10, 1, 0) + IF(M10, 2, 0) + IF(N10, 4, 0) + IF(O10, 8, 0) + IF(P10, 16, 0)</f>
        <v>0</v>
      </c>
      <c r="K10" s="9" t="b">
        <v>1</v>
      </c>
      <c r="L10" s="9" t="b">
        <v>0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0.44791666666666669</v>
      </c>
      <c r="D11" s="12">
        <v>1.3</v>
      </c>
      <c r="E11" s="12">
        <v>11.6</v>
      </c>
      <c r="F11" s="12">
        <v>2</v>
      </c>
      <c r="G11" s="32" t="s">
        <v>187</v>
      </c>
      <c r="H11" s="7">
        <v>0.3</v>
      </c>
      <c r="I11" s="13"/>
      <c r="J11" s="8">
        <f>IF(L11, 1, 0) + IF(M11, 2, 0) + IF(N11, 4, 0) + IF(O11, 8, 0) + IF(P11, 16, 0)</f>
        <v>0</v>
      </c>
      <c r="K11" s="9" t="b">
        <v>1</v>
      </c>
      <c r="L11" s="9" t="b">
        <v>0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23.495138888888889</v>
      </c>
      <c r="D12" s="16">
        <f>AVERAGE(D9:D11)</f>
        <v>1.7666666666666666</v>
      </c>
      <c r="E12" s="16">
        <f>AVERAGE(E9:E11)</f>
        <v>10.566666666666668</v>
      </c>
      <c r="F12" s="17">
        <f>AVERAGE(F9:F11)</f>
        <v>5</v>
      </c>
      <c r="G12" s="18"/>
      <c r="H12" s="19">
        <f>AVERAGE(H9:H11)</f>
        <v>1.2333333333333334</v>
      </c>
      <c r="I12" s="1"/>
      <c r="J12" s="20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183</v>
      </c>
      <c r="F16" s="23" t="s">
        <v>182</v>
      </c>
      <c r="G16" s="23" t="s">
        <v>185</v>
      </c>
      <c r="H16" s="23" t="s">
        <v>184</v>
      </c>
      <c r="I16" s="23" t="s">
        <v>181</v>
      </c>
      <c r="J16" s="23"/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0.91111111111111109</v>
      </c>
      <c r="D17" s="24">
        <v>0.9145833333333333</v>
      </c>
      <c r="E17" s="24">
        <v>0.95277777777777783</v>
      </c>
      <c r="F17" s="24">
        <v>0.3576388888888889</v>
      </c>
      <c r="G17" s="24">
        <v>0.40902777777777777</v>
      </c>
      <c r="H17" s="24">
        <v>0.4284722222222222</v>
      </c>
      <c r="I17" s="24">
        <v>0.45902777777777781</v>
      </c>
      <c r="J17" s="24"/>
      <c r="K17" s="24"/>
      <c r="L17" s="24"/>
      <c r="M17" s="24"/>
      <c r="N17" s="24"/>
      <c r="O17" s="24"/>
      <c r="P17" s="24">
        <v>0.47013888888888888</v>
      </c>
    </row>
    <row r="18" spans="2:16" ht="14.15" customHeight="1" x14ac:dyDescent="0.45">
      <c r="B18" s="31" t="s">
        <v>43</v>
      </c>
      <c r="C18" s="23">
        <v>12546</v>
      </c>
      <c r="D18" s="23">
        <v>12547</v>
      </c>
      <c r="E18" s="23">
        <v>12552</v>
      </c>
      <c r="F18" s="23">
        <v>12817</v>
      </c>
      <c r="G18" s="23">
        <v>12853</v>
      </c>
      <c r="H18" s="23">
        <v>12867</v>
      </c>
      <c r="I18" s="23">
        <v>12879</v>
      </c>
      <c r="J18" s="23"/>
      <c r="K18" s="23"/>
      <c r="L18" s="23"/>
      <c r="M18" s="23"/>
      <c r="N18" s="23"/>
      <c r="O18" s="23"/>
      <c r="P18" s="23">
        <v>12889</v>
      </c>
    </row>
    <row r="19" spans="2:16" ht="14.15" customHeight="1" thickBot="1" x14ac:dyDescent="0.5">
      <c r="B19" s="11" t="s">
        <v>44</v>
      </c>
      <c r="C19" s="25"/>
      <c r="D19" s="23">
        <v>12551</v>
      </c>
      <c r="E19" s="23">
        <v>12816</v>
      </c>
      <c r="F19" s="26">
        <v>12852</v>
      </c>
      <c r="G19" s="26">
        <v>12866</v>
      </c>
      <c r="H19" s="26">
        <v>12878</v>
      </c>
      <c r="I19" s="26">
        <v>12888</v>
      </c>
      <c r="J19" s="26"/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265</v>
      </c>
      <c r="F20" s="29">
        <f t="shared" si="0"/>
        <v>36</v>
      </c>
      <c r="G20" s="29">
        <f t="shared" si="0"/>
        <v>14</v>
      </c>
      <c r="H20" s="29">
        <f t="shared" si="0"/>
        <v>12</v>
      </c>
      <c r="I20" s="29">
        <f t="shared" si="0"/>
        <v>10</v>
      </c>
      <c r="J20" s="29" t="str">
        <f t="shared" ref="J20:O20" si="1">IF(ISNUMBER(J18),J19-J18+1,"")</f>
        <v/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>
        <v>0.45902777777777781</v>
      </c>
      <c r="K23" s="103">
        <v>0.46180555555555558</v>
      </c>
      <c r="L23" s="32" t="s">
        <v>173</v>
      </c>
      <c r="M23" s="118" t="s">
        <v>197</v>
      </c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178</v>
      </c>
      <c r="F25" s="121"/>
      <c r="G25" s="122"/>
      <c r="H25" s="122"/>
      <c r="I25" s="123"/>
      <c r="J25" s="103">
        <v>0.46319444444444446</v>
      </c>
      <c r="K25" s="103">
        <v>0.46458333333333335</v>
      </c>
      <c r="L25" s="32" t="s">
        <v>174</v>
      </c>
      <c r="M25" s="118" t="s">
        <v>198</v>
      </c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0.38055555555555554</v>
      </c>
      <c r="D30" s="39">
        <v>5.347222222222222E-2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0.45486111111111105</v>
      </c>
    </row>
    <row r="31" spans="2:16" ht="14.15" customHeight="1" x14ac:dyDescent="0.45">
      <c r="B31" s="33" t="s">
        <v>164</v>
      </c>
      <c r="C31" s="43">
        <v>0.40486111111111112</v>
      </c>
      <c r="D31" s="6">
        <v>5.1388888888888894E-2</v>
      </c>
      <c r="E31" s="6"/>
      <c r="F31" s="6"/>
      <c r="G31" s="6"/>
      <c r="H31" s="6"/>
      <c r="I31" s="6"/>
      <c r="J31" s="6">
        <v>1.9444444444444445E-2</v>
      </c>
      <c r="K31" s="6">
        <v>1.9444444444444445E-2</v>
      </c>
      <c r="L31" s="6"/>
      <c r="M31" s="6"/>
      <c r="N31" s="6"/>
      <c r="O31" s="44"/>
      <c r="P31" s="42">
        <f>SUM(C31:N31)</f>
        <v>0.49513888888888885</v>
      </c>
    </row>
    <row r="32" spans="2:16" ht="14.15" customHeight="1" x14ac:dyDescent="0.4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5">
      <c r="B33" s="96" t="s">
        <v>65</v>
      </c>
      <c r="C33" s="48">
        <v>1.0416666666666666E-2</v>
      </c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1.0416666666666666E-2</v>
      </c>
    </row>
    <row r="34" spans="2:16" ht="14.15" customHeight="1" x14ac:dyDescent="0.45">
      <c r="B34" s="31" t="s">
        <v>165</v>
      </c>
      <c r="C34" s="97">
        <f>C31-C32-C33</f>
        <v>0.39444444444444443</v>
      </c>
      <c r="D34" s="97">
        <f t="shared" ref="D34:M34" si="2">D31-D32-D33</f>
        <v>5.1388888888888894E-2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1.9444444444444445E-2</v>
      </c>
      <c r="K34" s="97">
        <f t="shared" si="2"/>
        <v>1.9444444444444445E-2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0.48472222222222217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191</v>
      </c>
      <c r="D36" s="133"/>
      <c r="E36" s="132" t="s">
        <v>193</v>
      </c>
      <c r="F36" s="133"/>
      <c r="G36" s="132" t="s">
        <v>194</v>
      </c>
      <c r="H36" s="133"/>
      <c r="I36" s="132" t="s">
        <v>195</v>
      </c>
      <c r="J36" s="133"/>
      <c r="K36" s="132"/>
      <c r="L36" s="133"/>
      <c r="M36" s="132"/>
      <c r="N36" s="133"/>
      <c r="O36" s="132"/>
      <c r="P36" s="133"/>
    </row>
    <row r="37" spans="2:16" ht="18" customHeight="1" x14ac:dyDescent="0.45">
      <c r="B37" s="145"/>
      <c r="C37" s="132"/>
      <c r="D37" s="133"/>
      <c r="E37" s="134"/>
      <c r="F37" s="134"/>
      <c r="G37" s="132"/>
      <c r="H37" s="133"/>
      <c r="I37" s="135"/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192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 t="s">
        <v>196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>
        <v>3.01</v>
      </c>
      <c r="E53" s="100"/>
      <c r="F53" s="100">
        <v>1.06</v>
      </c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1259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-166.3</v>
      </c>
      <c r="D72" s="56">
        <v>-165.6</v>
      </c>
      <c r="E72" s="90" t="s">
        <v>117</v>
      </c>
      <c r="F72" s="56">
        <v>17.3</v>
      </c>
      <c r="G72" s="56">
        <v>17.899999999999999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-167.9</v>
      </c>
      <c r="D73" s="56">
        <v>-167.4</v>
      </c>
      <c r="E73" s="92" t="s">
        <v>121</v>
      </c>
      <c r="F73" s="57">
        <v>11.6</v>
      </c>
      <c r="G73" s="57">
        <v>7.8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-193.8</v>
      </c>
      <c r="D74" s="56">
        <v>-192.3</v>
      </c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1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-116.3</v>
      </c>
      <c r="D75" s="56">
        <v>-114.9</v>
      </c>
      <c r="E75" s="92" t="s">
        <v>131</v>
      </c>
      <c r="F75" s="58">
        <v>20</v>
      </c>
      <c r="G75" s="58">
        <v>20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24.7</v>
      </c>
      <c r="D76" s="56">
        <v>25.5</v>
      </c>
      <c r="E76" s="92" t="s">
        <v>136</v>
      </c>
      <c r="F76" s="58">
        <v>15</v>
      </c>
      <c r="G76" s="58">
        <v>15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21.1</v>
      </c>
      <c r="D77" s="56">
        <v>21.8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19.2</v>
      </c>
      <c r="D78" s="56">
        <v>20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17.899999999999999</v>
      </c>
      <c r="D79" s="56">
        <v>18.7</v>
      </c>
      <c r="E79" s="90" t="s">
        <v>151</v>
      </c>
      <c r="F79" s="56">
        <v>7.8</v>
      </c>
      <c r="G79" s="56">
        <v>10.7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9.9300000000000001E-5</v>
      </c>
      <c r="D80" s="60">
        <v>1.01E-4</v>
      </c>
      <c r="E80" s="92" t="s">
        <v>156</v>
      </c>
      <c r="F80" s="57">
        <v>13.7</v>
      </c>
      <c r="G80" s="57">
        <v>5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188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 t="s">
        <v>190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 t="s">
        <v>189</v>
      </c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2026-07-06T11:21:53Z</dcterms:modified>
</cp:coreProperties>
</file>