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6월\"/>
    </mc:Choice>
  </mc:AlternateContent>
  <xr:revisionPtr revIDLastSave="0" documentId="13_ncr:1_{51B12367-6FF7-46E3-AE6C-A4C83E71CAFE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<sst xmlns="http://schemas.openxmlformats.org/spreadsheetml/2006/main" count="235" uniqueCount="221">
  <si>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</si>
  <si>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</si>
  <si>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</si>
  <si>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</si>
  <si>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</si>
  <si>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</si>
  <si>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</si>
  <si>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</si>
  <si>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</si>
  <si>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</si>
  <si>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</si>
  <si>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</si>
  <si>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</si>
  <si>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</si>
  <si>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</si>
  <si>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</si>
  <si>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</si>
  <si>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</si>
  <si>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</si>
  <si>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</si>
  <si>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</si>
  <si>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</si>
  <si>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</si>
  <si>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</si>
  <si>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</si>
  <si>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</si>
  <si>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</si>
  <si>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</si>
  <si>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</si>
  <si>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</si>
  <si>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</si>
  <si>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</si>
  <si>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</si>
  <si>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</si>
  <si>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</si>
  <si>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</si>
  <si>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</si>
  <si>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</si>
  <si>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</si>
  <si>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</si>
  <si>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</si>
  <si>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</si>
  <si>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</si>
  <si>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</si>
  <si>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</si>
  <si>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</si>
  <si>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</si>
  <si>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</si>
  <si>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</si>
  <si>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</si>
  <si>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</si>
  <si>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</si>
  <si>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</si>
  <si>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</si>
  <si>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</si>
  <si>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</si>
  <si>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</si>
  <si>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</si>
  <si>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</si>
  <si>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</si>
  <si>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</si>
  <si>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</si>
  <si>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</si>
  <si>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</si>
  <si>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</si>
  <si>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</si>
  <si>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</si>
  <si>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</si>
  <si>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</si>
  <si>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</si>
  <si>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</si>
  <si>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</si>
  <si>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</si>
  <si>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</si>
  <si>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</si>
  <si>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</si>
  <si>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</si>
  <si>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</si>
  <si>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</si>
  <si>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</si>
  <si>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</si>
  <si>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</si>
  <si>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</si>
  <si>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</si>
  <si>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</si>
  <si>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</si>
  <si>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</si>
  <si>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</si>
  <si>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</si>
  <si>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</si>
  <si>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</si>
  <si>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</si>
  <si>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</si>
  <si>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</si>
  <si>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</si>
  <si>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</si>
  <si>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</si>
  <si>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</si>
  <si>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</si>
  <si>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</si>
  <si>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</si>
  <si>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</si>
  <si>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</si>
  <si>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</si>
  <si>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</si>
  <si>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</si>
  <si>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</si>
  <si>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</si>
  <si>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</si>
  <si>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</si>
  <si>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</si>
  <si>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</si>
  <si>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</si>
  <si>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</si>
  <si>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</si>
  <si>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</si>
  <si>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</si>
  <si>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</si>
  <si>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</si>
  <si>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</si>
  <si>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</si>
  <si>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</si>
  <si>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</si>
  <si>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</si>
  <si>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</si>
  <si>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</si>
  <si>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</si>
  <si>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</si>
  <si>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</si>
  <si>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</si>
  <si>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</si>
  <si>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</si>
  <si>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</si>
  <si>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</si>
  <si>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</si>
  <si>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</si>
  <si>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</si>
  <si>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</si>
  <si>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</si>
  <si>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</si>
  <si>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</si>
  <si>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</si>
  <si>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</si>
  <si>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</si>
  <si>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</si>
  <si>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</si>
  <si>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</si>
  <si>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</si>
  <si>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</si>
  <si>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</si>
  <si>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</si>
  <si>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</si>
  <si>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</si>
  <si>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</si>
  <si>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</si>
  <si>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</si>
  <si>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</si>
  <si>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</si>
  <si>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</si>
  <si>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</si>
  <si>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</si>
  <si>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</si>
  <si>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</si>
  <si>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</si>
  <si>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</si>
  <si>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</si>
  <si>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</si>
  <si>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</si>
  <si>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</si>
  <si>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</si>
  <si>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</si>
  <si>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</si>
  <si>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</si>
  <si>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</si>
  <si>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</si>
  <si>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</si>
  <si>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</si>
  <si>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</si>
  <si>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</si>
  <si>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</si>
  <si>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</si>
  <si>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</si>
  <si>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</si>
  <si>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</si>
  <si>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</si>
  <si>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N</t>
    <phoneticPr fontId="3" type="noConversion"/>
  </si>
  <si>
    <t>NW</t>
    <phoneticPr fontId="3" type="noConversion"/>
  </si>
  <si>
    <t>TEST</t>
    <phoneticPr fontId="3" type="noConversion"/>
  </si>
  <si>
    <t>C_002786-002792</t>
    <phoneticPr fontId="3" type="noConversion"/>
  </si>
  <si>
    <t>M_002865-002866:T</t>
    <phoneticPr fontId="3" type="noConversion"/>
  </si>
  <si>
    <t>E_002895</t>
    <phoneticPr fontId="3" type="noConversion"/>
  </si>
  <si>
    <t>E_002903-002910</t>
    <phoneticPr fontId="3" type="noConversion"/>
  </si>
  <si>
    <t>E_002914</t>
    <phoneticPr fontId="3" type="noConversion"/>
  </si>
  <si>
    <t>L_002927</t>
    <phoneticPr fontId="3" type="noConversion"/>
  </si>
  <si>
    <t>L_002929</t>
    <phoneticPr fontId="3" type="noConversion"/>
  </si>
  <si>
    <t>L_002937-002941</t>
    <phoneticPr fontId="3" type="noConversion"/>
  </si>
  <si>
    <t>L_002944</t>
    <phoneticPr fontId="3" type="noConversion"/>
  </si>
  <si>
    <t>L_002946</t>
    <phoneticPr fontId="3" type="noConversion"/>
  </si>
  <si>
    <t>L_002948</t>
    <phoneticPr fontId="3" type="noConversion"/>
  </si>
  <si>
    <t>L_002952-002955</t>
    <phoneticPr fontId="3" type="noConversion"/>
  </si>
  <si>
    <t>L_002959</t>
    <phoneticPr fontId="3" type="noConversion"/>
  </si>
  <si>
    <t>L_002963-002964</t>
    <phoneticPr fontId="3" type="noConversion"/>
  </si>
  <si>
    <t>L_002972-002973</t>
    <phoneticPr fontId="3" type="noConversion"/>
  </si>
  <si>
    <t>L_002976-002977</t>
    <phoneticPr fontId="3" type="noConversion"/>
  </si>
  <si>
    <t>L_002987-002988</t>
    <phoneticPr fontId="3" type="noConversion"/>
  </si>
  <si>
    <t>L_002993-002994</t>
    <phoneticPr fontId="3" type="noConversion"/>
  </si>
  <si>
    <t>L_002999</t>
    <phoneticPr fontId="3" type="noConversion"/>
  </si>
  <si>
    <t>1. [23:11-04:23] 짙은 구름으로 인한 관측 중단 및 재개</t>
    <phoneticPr fontId="3" type="noConversion"/>
  </si>
  <si>
    <t>E_003005</t>
    <phoneticPr fontId="3" type="noConversion"/>
  </si>
  <si>
    <t>E_003006</t>
    <phoneticPr fontId="3" type="noConversion"/>
  </si>
  <si>
    <t>E_003010</t>
    <phoneticPr fontId="3" type="noConversion"/>
  </si>
  <si>
    <t>3. [E_002895 / 003005] Readout 중 full shutter가 닫히지 않음</t>
    <phoneticPr fontId="3" type="noConversion"/>
  </si>
  <si>
    <t>E_003018</t>
    <phoneticPr fontId="3" type="noConversion"/>
  </si>
  <si>
    <t>2. [23:22-4:23] 셔터 오류 확인을 위한 TEST 관측 실시</t>
    <phoneticPr fontId="3" type="noConversion"/>
  </si>
  <si>
    <t>4. [E_002903-002910] Readout 중 half shutter가 닫힌 후 열리지 않음, FSA recycle 3회 실시 후 정상적으로 작동</t>
    <phoneticPr fontId="3" type="noConversion"/>
  </si>
  <si>
    <t>5. [E_002914-002915 / 003006 / 003010 / 003018] Readout 중 half shutter가 닫힌 후 열리지 않음, FSA recycle 조치</t>
    <phoneticPr fontId="3" type="noConversion"/>
  </si>
  <si>
    <t>L_003071</t>
    <phoneticPr fontId="3" type="noConversion"/>
  </si>
  <si>
    <t>L_003080-003081</t>
    <phoneticPr fontId="3" type="noConversion"/>
  </si>
  <si>
    <t>2. Readout 도중, Aux controls 프로그램이 3회 종료됨 (01:35 / 03:45 / 10:20)</t>
    <phoneticPr fontId="3" type="noConversion"/>
  </si>
  <si>
    <t>NE</t>
    <phoneticPr fontId="3" type="noConversion"/>
  </si>
  <si>
    <t xml:space="preserve">3. 관측 종료 후 stow 위치가 북쪽으로 약 10도 기울어짐, 관측 중에도 위치가 안맞는 것 처럼 보였음, moter, EIB recycle 조치함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</si>
</sst>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6" zoomScale="145" zoomScaleNormal="145" workbookViewId="0">
      <selection activeCell="B87" sqref="B87:P87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0" t="s">
        <v>0</v>
      </c>
      <c r="C2" s="1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1">
        <v>46175</v>
      </c>
      <c r="D3" s="112"/>
      <c r="E3" s="1"/>
      <c r="F3" s="1"/>
      <c r="G3" s="1"/>
      <c r="H3" s="1"/>
      <c r="I3" s="1"/>
      <c r="J3" s="1"/>
      <c r="K3" s="62" t="s">
        <v>2</v>
      </c>
      <c r="L3" s="113">
        <f>(P31-(P32+P33))/P31*100</f>
        <v>57.02479338842975</v>
      </c>
      <c r="M3" s="113"/>
      <c r="N3" s="62" t="s">
        <v>3</v>
      </c>
      <c r="O3" s="113">
        <f>(P31-P33)/P31*100</f>
        <v>100</v>
      </c>
      <c r="P3" s="113"/>
    </row>
    <row r="4" spans="2:16" ht="14.25" customHeight="1" x14ac:dyDescent="0.45">
      <c r="B4" s="30" t="s">
        <v>4</v>
      </c>
      <c r="C4" s="2" t="s">
        <v>178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0" t="s">
        <v>7</v>
      </c>
      <c r="C7" s="1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0.94236111111111109</v>
      </c>
      <c r="D9" s="7">
        <v>1.1000000000000001</v>
      </c>
      <c r="E9" s="7">
        <v>15.7</v>
      </c>
      <c r="F9" s="7">
        <v>12</v>
      </c>
      <c r="G9" s="32" t="s">
        <v>186</v>
      </c>
      <c r="H9" s="7">
        <v>5.2</v>
      </c>
      <c r="I9" s="32">
        <v>97</v>
      </c>
      <c r="J9" s="8">
        <f>IF(L9, 1, 0) + IF(M9, 2, 0) + IF(N9, 4, 0) + IF(O9, 8, 0) + IF(P9, 16, 0)</f>
        <v>1</v>
      </c>
      <c r="K9" s="9" t="b">
        <v>0</v>
      </c>
      <c r="L9" s="9" t="b">
        <v>1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1" t="s">
        <v>23</v>
      </c>
      <c r="C10" s="24">
        <v>0.19583333333333333</v>
      </c>
      <c r="D10" s="7">
        <v>1.1000000000000001</v>
      </c>
      <c r="E10" s="7">
        <v>15.2</v>
      </c>
      <c r="F10" s="7">
        <v>10</v>
      </c>
      <c r="G10" s="32" t="s">
        <v>185</v>
      </c>
      <c r="H10" s="7">
        <v>6</v>
      </c>
      <c r="I10" s="10"/>
      <c r="J10" s="8">
        <f>IF(L10, 1, 0) + IF(M10, 2, 0) + IF(N10, 4, 0) + IF(O10, 8, 0) + IF(P10, 16, 0)</f>
        <v>1</v>
      </c>
      <c r="K10" s="9" t="b">
        <v>0</v>
      </c>
      <c r="L10" s="9" t="b">
        <v>1</v>
      </c>
      <c r="M10" s="9" t="b">
        <v>0</v>
      </c>
      <c r="N10" s="9" t="b">
        <v>0</v>
      </c>
      <c r="O10" s="9" t="b">
        <v>0</v>
      </c>
      <c r="P10" s="9" t="b">
        <v>0</v>
      </c>
    </row>
    <row r="11" spans="2:16" ht="14.25" customHeight="1" thickBot="1" x14ac:dyDescent="0.5">
      <c r="B11" s="11" t="s">
        <v>24</v>
      </c>
      <c r="C11" s="24">
        <v>0.4465277777777778</v>
      </c>
      <c r="D11" s="12">
        <v>1.8</v>
      </c>
      <c r="E11" s="12">
        <v>14.2</v>
      </c>
      <c r="F11" s="12">
        <v>11</v>
      </c>
      <c r="G11" s="32" t="s">
        <v>219</v>
      </c>
      <c r="H11" s="7">
        <v>6.3</v>
      </c>
      <c r="I11" s="13"/>
      <c r="J11" s="8">
        <f>IF(L11, 1, 0) + IF(M11, 2, 0) + IF(N11, 4, 0) + IF(O11, 8, 0) + IF(P11, 16, 0)</f>
        <v>1</v>
      </c>
      <c r="K11" s="9" t="b">
        <v>0</v>
      </c>
      <c r="L11" s="9" t="b">
        <v>1</v>
      </c>
      <c r="M11" s="9" t="b">
        <v>0</v>
      </c>
      <c r="N11" s="9" t="b">
        <v>0</v>
      </c>
      <c r="O11" s="9" t="b">
        <v>0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23.504166666666666</v>
      </c>
      <c r="D12" s="16">
        <f>AVERAGE(D9:D11)</f>
        <v>1.3333333333333333</v>
      </c>
      <c r="E12" s="16">
        <f>AVERAGE(E9:E11)</f>
        <v>15.033333333333331</v>
      </c>
      <c r="F12" s="17">
        <f>AVERAGE(F9:F11)</f>
        <v>11</v>
      </c>
      <c r="G12" s="18"/>
      <c r="H12" s="19">
        <f>AVERAGE(H9:H11)</f>
        <v>5.833333333333333</v>
      </c>
      <c r="I12" s="1"/>
      <c r="J12" s="20">
        <f>AVERAGE(J9:J11)</f>
        <v>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0" t="s">
        <v>26</v>
      </c>
      <c r="C14" s="1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184</v>
      </c>
      <c r="F16" s="23" t="s">
        <v>180</v>
      </c>
      <c r="G16" s="23" t="s">
        <v>187</v>
      </c>
      <c r="H16" s="23" t="s">
        <v>183</v>
      </c>
      <c r="I16" s="23" t="s">
        <v>182</v>
      </c>
      <c r="J16" s="23"/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0.93055555555555547</v>
      </c>
      <c r="D17" s="24">
        <v>0.93263888888888891</v>
      </c>
      <c r="E17" s="24">
        <v>0.94930555555555562</v>
      </c>
      <c r="F17" s="24">
        <v>0.96319444444444446</v>
      </c>
      <c r="G17" s="24">
        <v>0.97361111111111109</v>
      </c>
      <c r="H17" s="24">
        <v>0.18263888888888891</v>
      </c>
      <c r="I17" s="24">
        <v>0.4513888888888889</v>
      </c>
      <c r="J17" s="24"/>
      <c r="K17" s="24"/>
      <c r="L17" s="24"/>
      <c r="M17" s="24"/>
      <c r="N17" s="24"/>
      <c r="O17" s="24"/>
      <c r="P17" s="24">
        <v>0.45624999999999999</v>
      </c>
    </row>
    <row r="18" spans="2:16" ht="14.15" customHeight="1" x14ac:dyDescent="0.45">
      <c r="B18" s="31" t="s">
        <v>43</v>
      </c>
      <c r="C18" s="23">
        <v>2771</v>
      </c>
      <c r="D18" s="23">
        <v>2772</v>
      </c>
      <c r="E18" s="23">
        <v>2777</v>
      </c>
      <c r="F18" s="23">
        <v>2791</v>
      </c>
      <c r="G18" s="23">
        <v>2793</v>
      </c>
      <c r="H18" s="23">
        <v>2923</v>
      </c>
      <c r="I18" s="23">
        <v>3098</v>
      </c>
      <c r="J18" s="23"/>
      <c r="K18" s="23"/>
      <c r="L18" s="23"/>
      <c r="M18" s="23"/>
      <c r="N18" s="23"/>
      <c r="O18" s="23"/>
      <c r="P18" s="23">
        <v>3103</v>
      </c>
    </row>
    <row r="19" spans="2:16" ht="14.15" customHeight="1" thickBot="1" x14ac:dyDescent="0.5">
      <c r="B19" s="11" t="s">
        <v>44</v>
      </c>
      <c r="C19" s="25"/>
      <c r="D19" s="23">
        <v>2776</v>
      </c>
      <c r="E19" s="26">
        <v>2790</v>
      </c>
      <c r="F19" s="23">
        <v>2792</v>
      </c>
      <c r="G19" s="26">
        <v>2922</v>
      </c>
      <c r="H19" s="23">
        <v>3097</v>
      </c>
      <c r="I19" s="26">
        <v>3102</v>
      </c>
      <c r="J19" s="26"/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14</v>
      </c>
      <c r="F20" s="29">
        <f t="shared" si="0"/>
        <v>2</v>
      </c>
      <c r="G20" s="29">
        <f t="shared" si="0"/>
        <v>130</v>
      </c>
      <c r="H20" s="29">
        <f t="shared" si="0"/>
        <v>175</v>
      </c>
      <c r="I20" s="29">
        <f t="shared" si="0"/>
        <v>5</v>
      </c>
      <c r="J20" s="29" t="str">
        <f t="shared" ref="J20:O20" si="1">IF(ISNUMBER(J18),J19-J18+1,"")</f>
        <v/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19" t="s">
        <v>46</v>
      </c>
      <c r="C22" s="31" t="s">
        <v>22</v>
      </c>
      <c r="D22" s="31" t="s">
        <v>24</v>
      </c>
      <c r="E22" s="31" t="s">
        <v>47</v>
      </c>
      <c r="F22" s="120" t="s">
        <v>48</v>
      </c>
      <c r="G22" s="120"/>
      <c r="H22" s="120"/>
      <c r="I22" s="120"/>
      <c r="J22" s="31" t="s">
        <v>22</v>
      </c>
      <c r="K22" s="31" t="s">
        <v>24</v>
      </c>
      <c r="L22" s="31" t="s">
        <v>47</v>
      </c>
      <c r="M22" s="120" t="s">
        <v>48</v>
      </c>
      <c r="N22" s="120"/>
      <c r="O22" s="120"/>
      <c r="P22" s="120"/>
    </row>
    <row r="23" spans="2:16" ht="13.5" customHeight="1" x14ac:dyDescent="0.45">
      <c r="B23" s="119"/>
      <c r="C23" s="103"/>
      <c r="D23" s="103"/>
      <c r="E23" s="32" t="s">
        <v>172</v>
      </c>
      <c r="F23" s="121"/>
      <c r="G23" s="122"/>
      <c r="H23" s="122"/>
      <c r="I23" s="123"/>
      <c r="J23" s="103"/>
      <c r="K23" s="103"/>
      <c r="L23" s="32" t="s">
        <v>173</v>
      </c>
      <c r="M23" s="118"/>
      <c r="N23" s="118"/>
      <c r="O23" s="118"/>
      <c r="P23" s="118"/>
    </row>
    <row r="24" spans="2:16" ht="13.5" customHeight="1" x14ac:dyDescent="0.45">
      <c r="B24" s="119"/>
      <c r="C24" s="103"/>
      <c r="D24" s="103"/>
      <c r="E24" s="32" t="s">
        <v>174</v>
      </c>
      <c r="F24" s="121"/>
      <c r="G24" s="122"/>
      <c r="H24" s="122"/>
      <c r="I24" s="123"/>
      <c r="J24" s="103"/>
      <c r="K24" s="103"/>
      <c r="L24" s="32" t="s">
        <v>175</v>
      </c>
      <c r="M24" s="118"/>
      <c r="N24" s="118"/>
      <c r="O24" s="118"/>
      <c r="P24" s="118"/>
    </row>
    <row r="25" spans="2:16" ht="13.5" customHeight="1" x14ac:dyDescent="0.45">
      <c r="B25" s="119"/>
      <c r="C25" s="103"/>
      <c r="D25" s="103"/>
      <c r="E25" s="32" t="s">
        <v>179</v>
      </c>
      <c r="F25" s="121"/>
      <c r="G25" s="122"/>
      <c r="H25" s="122"/>
      <c r="I25" s="123"/>
      <c r="J25" s="103"/>
      <c r="K25" s="103"/>
      <c r="L25" s="32" t="s">
        <v>174</v>
      </c>
      <c r="M25" s="118"/>
      <c r="N25" s="118"/>
      <c r="O25" s="118"/>
      <c r="P25" s="118"/>
    </row>
    <row r="26" spans="2:16" ht="13.5" customHeight="1" x14ac:dyDescent="0.45">
      <c r="B26" s="119"/>
      <c r="C26" s="103"/>
      <c r="D26" s="103"/>
      <c r="E26" s="32" t="s">
        <v>173</v>
      </c>
      <c r="F26" s="121"/>
      <c r="G26" s="122"/>
      <c r="H26" s="122"/>
      <c r="I26" s="123"/>
      <c r="J26" s="103"/>
      <c r="K26" s="103"/>
      <c r="L26" s="32" t="s">
        <v>172</v>
      </c>
      <c r="M26" s="118"/>
      <c r="N26" s="118"/>
      <c r="O26" s="118"/>
      <c r="P26" s="11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0" t="s">
        <v>49</v>
      </c>
      <c r="C28" s="110"/>
      <c r="D28" s="1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0.375</v>
      </c>
      <c r="D30" s="39"/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>
        <v>5.8333333333333327E-2</v>
      </c>
      <c r="P30" s="42">
        <f>SUM(C30:J30,L30:N30)</f>
        <v>0.39583333333333331</v>
      </c>
    </row>
    <row r="31" spans="2:16" ht="14.15" customHeight="1" x14ac:dyDescent="0.45">
      <c r="B31" s="33" t="s">
        <v>164</v>
      </c>
      <c r="C31" s="43">
        <v>0.39861111111111108</v>
      </c>
      <c r="D31" s="6">
        <v>5.8333333333333327E-2</v>
      </c>
      <c r="E31" s="6"/>
      <c r="F31" s="6"/>
      <c r="G31" s="6"/>
      <c r="H31" s="6"/>
      <c r="I31" s="6"/>
      <c r="J31" s="6">
        <v>2.6388888888888889E-2</v>
      </c>
      <c r="K31" s="6">
        <v>2.0833333333333332E-2</v>
      </c>
      <c r="L31" s="6"/>
      <c r="M31" s="6"/>
      <c r="N31" s="6"/>
      <c r="O31" s="44"/>
      <c r="P31" s="42">
        <f>SUM(C31:N31)</f>
        <v>0.50416666666666665</v>
      </c>
    </row>
    <row r="32" spans="2:16" ht="14.15" customHeight="1" x14ac:dyDescent="0.45">
      <c r="B32" s="33" t="s">
        <v>64</v>
      </c>
      <c r="C32" s="45">
        <v>0.13472222222222222</v>
      </c>
      <c r="D32" s="46">
        <v>5.8333333333333327E-2</v>
      </c>
      <c r="E32" s="46"/>
      <c r="F32" s="46"/>
      <c r="G32" s="46"/>
      <c r="H32" s="46"/>
      <c r="I32" s="46"/>
      <c r="J32" s="46">
        <v>2.361111111111111E-2</v>
      </c>
      <c r="K32" s="46"/>
      <c r="L32" s="46"/>
      <c r="M32" s="46"/>
      <c r="N32" s="46"/>
      <c r="O32" s="47"/>
      <c r="P32" s="42">
        <f>SUM(C32:N32)</f>
        <v>0.21666666666666665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0.26388888888888884</v>
      </c>
      <c r="D34" s="97">
        <f t="shared" ref="D34:M34" si="2">D31-D32-D33</f>
        <v>0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2.7777777777777783E-3</v>
      </c>
      <c r="K34" s="97">
        <f t="shared" si="2"/>
        <v>2.0833333333333332E-2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0.28749999999999998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4" t="s">
        <v>66</v>
      </c>
      <c r="C36" s="132" t="s">
        <v>188</v>
      </c>
      <c r="D36" s="133"/>
      <c r="E36" s="132" t="s">
        <v>189</v>
      </c>
      <c r="F36" s="133"/>
      <c r="G36" s="132" t="s">
        <v>190</v>
      </c>
      <c r="H36" s="133"/>
      <c r="I36" s="132" t="s">
        <v>191</v>
      </c>
      <c r="J36" s="133"/>
      <c r="K36" s="132" t="s">
        <v>192</v>
      </c>
      <c r="L36" s="133"/>
      <c r="M36" s="132" t="s">
        <v>193</v>
      </c>
      <c r="N36" s="133"/>
      <c r="O36" s="132" t="s">
        <v>194</v>
      </c>
      <c r="P36" s="133"/>
    </row>
    <row r="37" spans="2:16" ht="18" customHeight="1" x14ac:dyDescent="0.45">
      <c r="B37" s="145"/>
      <c r="C37" s="132" t="s">
        <v>195</v>
      </c>
      <c r="D37" s="133"/>
      <c r="E37" s="134" t="s">
        <v>196</v>
      </c>
      <c r="F37" s="134"/>
      <c r="G37" s="132" t="s">
        <v>197</v>
      </c>
      <c r="H37" s="133"/>
      <c r="I37" s="135" t="s">
        <v>198</v>
      </c>
      <c r="J37" s="134"/>
      <c r="K37" s="134" t="s">
        <v>199</v>
      </c>
      <c r="L37" s="134"/>
      <c r="M37" s="134" t="s">
        <v>200</v>
      </c>
      <c r="N37" s="134"/>
      <c r="O37" s="134" t="s">
        <v>201</v>
      </c>
      <c r="P37" s="134"/>
    </row>
    <row r="38" spans="2:16" ht="18" customHeight="1" x14ac:dyDescent="0.45">
      <c r="B38" s="145"/>
      <c r="C38" s="134" t="s">
        <v>202</v>
      </c>
      <c r="D38" s="134"/>
      <c r="E38" s="134" t="s">
        <v>203</v>
      </c>
      <c r="F38" s="134"/>
      <c r="G38" s="134" t="s">
        <v>204</v>
      </c>
      <c r="H38" s="134"/>
      <c r="I38" s="134" t="s">
        <v>205</v>
      </c>
      <c r="J38" s="134"/>
      <c r="K38" s="134" t="s">
        <v>206</v>
      </c>
      <c r="L38" s="134"/>
      <c r="M38" s="134" t="s">
        <v>208</v>
      </c>
      <c r="N38" s="134"/>
      <c r="O38" s="134" t="s">
        <v>209</v>
      </c>
      <c r="P38" s="134"/>
    </row>
    <row r="39" spans="2:16" ht="18" customHeight="1" x14ac:dyDescent="0.45">
      <c r="B39" s="145"/>
      <c r="C39" s="134" t="s">
        <v>210</v>
      </c>
      <c r="D39" s="134"/>
      <c r="E39" s="134" t="s">
        <v>212</v>
      </c>
      <c r="F39" s="134"/>
      <c r="G39" s="134" t="s">
        <v>216</v>
      </c>
      <c r="H39" s="134"/>
      <c r="I39" s="135" t="s">
        <v>217</v>
      </c>
      <c r="J39" s="134"/>
      <c r="K39" s="134"/>
      <c r="L39" s="134"/>
      <c r="M39" s="134"/>
      <c r="N39" s="134"/>
      <c r="O39" s="134"/>
      <c r="P39" s="134"/>
    </row>
    <row r="40" spans="2:16" ht="18" customHeight="1" x14ac:dyDescent="0.45">
      <c r="B40" s="145"/>
      <c r="C40" s="134"/>
      <c r="D40" s="134"/>
      <c r="E40" s="134"/>
      <c r="F40" s="134"/>
      <c r="G40" s="135"/>
      <c r="H40" s="134"/>
      <c r="I40" s="134"/>
      <c r="J40" s="134"/>
      <c r="K40" s="134"/>
      <c r="L40" s="134"/>
      <c r="M40" s="134"/>
      <c r="N40" s="134"/>
      <c r="O40" s="134"/>
      <c r="P40" s="134"/>
    </row>
    <row r="41" spans="2:16" ht="18" customHeight="1" x14ac:dyDescent="0.45">
      <c r="B41" s="14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6" t="s">
        <v>67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14.15" customHeight="1" x14ac:dyDescent="0.45">
      <c r="B44" s="139" t="s">
        <v>207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5" customHeight="1" x14ac:dyDescent="0.45">
      <c r="B45" s="139" t="s">
        <v>213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42" t="s">
        <v>211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42" t="s">
        <v>214</v>
      </c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43" t="s">
        <v>215</v>
      </c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60"/>
      <c r="C52" s="161"/>
      <c r="D52" s="140"/>
      <c r="E52" s="140"/>
      <c r="F52" s="140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5" customHeight="1" thickTop="1" thickBot="1" x14ac:dyDescent="0.5">
      <c r="B53" s="124" t="s">
        <v>166</v>
      </c>
      <c r="C53" s="125"/>
      <c r="D53" s="100">
        <v>0.72</v>
      </c>
      <c r="E53" s="100">
        <v>0.77</v>
      </c>
      <c r="F53" s="100">
        <v>1.46</v>
      </c>
      <c r="G53" s="125"/>
      <c r="H53" s="125"/>
      <c r="I53" s="125"/>
      <c r="J53" s="125"/>
      <c r="K53" s="125"/>
      <c r="L53" s="125"/>
      <c r="M53" s="125"/>
      <c r="N53" s="125"/>
      <c r="O53" s="125"/>
      <c r="P53" s="126"/>
    </row>
    <row r="54" spans="2:16" ht="14.15" customHeight="1" thickTop="1" thickBot="1" x14ac:dyDescent="0.5">
      <c r="B54" s="127" t="s">
        <v>176</v>
      </c>
      <c r="C54" s="128"/>
      <c r="D54" s="128"/>
      <c r="E54" s="129"/>
      <c r="F54" s="100">
        <v>938</v>
      </c>
      <c r="G54" s="130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45"/>
    <row r="56" spans="2:16" ht="17.25" customHeight="1" x14ac:dyDescent="0.45">
      <c r="B56" s="147" t="s">
        <v>68</v>
      </c>
      <c r="C56" s="14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49999999999999" customHeight="1" x14ac:dyDescent="0.4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49999999999999" customHeight="1" x14ac:dyDescent="0.45">
      <c r="B59" s="163" t="s">
        <v>75</v>
      </c>
      <c r="C59" s="164"/>
      <c r="D59" s="54" t="b">
        <v>1</v>
      </c>
      <c r="E59" s="163" t="s">
        <v>76</v>
      </c>
      <c r="F59" s="164"/>
      <c r="G59" s="54" t="b">
        <v>1</v>
      </c>
      <c r="H59" s="165" t="s">
        <v>77</v>
      </c>
      <c r="I59" s="164"/>
      <c r="J59" s="54" t="b">
        <v>1</v>
      </c>
      <c r="K59" s="165" t="s">
        <v>78</v>
      </c>
      <c r="L59" s="164"/>
      <c r="M59" s="54" t="b">
        <v>1</v>
      </c>
      <c r="N59" s="166" t="s">
        <v>79</v>
      </c>
      <c r="O59" s="164"/>
      <c r="P59" s="54" t="b">
        <v>1</v>
      </c>
    </row>
    <row r="60" spans="2:16" ht="20.149999999999999" customHeight="1" x14ac:dyDescent="0.45">
      <c r="B60" s="163" t="s">
        <v>80</v>
      </c>
      <c r="C60" s="164"/>
      <c r="D60" s="54" t="b">
        <v>1</v>
      </c>
      <c r="E60" s="163" t="s">
        <v>81</v>
      </c>
      <c r="F60" s="164"/>
      <c r="G60" s="54" t="b">
        <v>1</v>
      </c>
      <c r="H60" s="165" t="s">
        <v>82</v>
      </c>
      <c r="I60" s="164"/>
      <c r="J60" s="54" t="b">
        <v>1</v>
      </c>
      <c r="K60" s="165" t="s">
        <v>83</v>
      </c>
      <c r="L60" s="164"/>
      <c r="M60" s="54" t="b">
        <v>1</v>
      </c>
      <c r="N60" s="166" t="s">
        <v>84</v>
      </c>
      <c r="O60" s="164"/>
      <c r="P60" s="54" t="b">
        <v>1</v>
      </c>
    </row>
    <row r="61" spans="2:16" ht="20.149999999999999" customHeight="1" x14ac:dyDescent="0.45">
      <c r="B61" s="163" t="s">
        <v>85</v>
      </c>
      <c r="C61" s="164"/>
      <c r="D61" s="54" t="b">
        <v>1</v>
      </c>
      <c r="E61" s="163" t="s">
        <v>86</v>
      </c>
      <c r="F61" s="164"/>
      <c r="G61" s="54" t="b">
        <v>1</v>
      </c>
      <c r="H61" s="165" t="s">
        <v>87</v>
      </c>
      <c r="I61" s="164"/>
      <c r="J61" s="54" t="b">
        <v>1</v>
      </c>
      <c r="K61" s="165" t="s">
        <v>88</v>
      </c>
      <c r="L61" s="164"/>
      <c r="M61" s="54" t="b">
        <v>1</v>
      </c>
      <c r="N61" s="166" t="s">
        <v>89</v>
      </c>
      <c r="O61" s="164"/>
      <c r="P61" s="54" t="b">
        <v>1</v>
      </c>
    </row>
    <row r="62" spans="2:16" ht="20.149999999999999" customHeight="1" x14ac:dyDescent="0.45">
      <c r="B62" s="165" t="s">
        <v>87</v>
      </c>
      <c r="C62" s="164"/>
      <c r="D62" s="54" t="b">
        <v>1</v>
      </c>
      <c r="E62" s="163" t="s">
        <v>90</v>
      </c>
      <c r="F62" s="164"/>
      <c r="G62" s="54" t="b">
        <v>1</v>
      </c>
      <c r="H62" s="165" t="s">
        <v>91</v>
      </c>
      <c r="I62" s="164"/>
      <c r="J62" s="54" t="b">
        <v>0</v>
      </c>
      <c r="K62" s="165" t="s">
        <v>92</v>
      </c>
      <c r="L62" s="164"/>
      <c r="M62" s="54" t="b">
        <v>1</v>
      </c>
      <c r="N62" s="166" t="s">
        <v>82</v>
      </c>
      <c r="O62" s="164"/>
      <c r="P62" s="54" t="b">
        <v>1</v>
      </c>
    </row>
    <row r="63" spans="2:16" ht="20.149999999999999" customHeight="1" x14ac:dyDescent="0.45">
      <c r="B63" s="165" t="s">
        <v>93</v>
      </c>
      <c r="C63" s="164"/>
      <c r="D63" s="54" t="b">
        <v>1</v>
      </c>
      <c r="E63" s="163" t="s">
        <v>94</v>
      </c>
      <c r="F63" s="164"/>
      <c r="G63" s="54" t="b">
        <v>1</v>
      </c>
      <c r="H63" s="64"/>
      <c r="I63" s="65"/>
      <c r="J63" s="66"/>
      <c r="K63" s="165" t="s">
        <v>95</v>
      </c>
      <c r="L63" s="164"/>
      <c r="M63" s="54" t="b">
        <v>1</v>
      </c>
      <c r="N63" s="166" t="s">
        <v>162</v>
      </c>
      <c r="O63" s="164"/>
      <c r="P63" s="54" t="b">
        <v>1</v>
      </c>
    </row>
    <row r="64" spans="2:16" ht="20.149999999999999" customHeight="1" x14ac:dyDescent="0.45">
      <c r="B64" s="165" t="s">
        <v>96</v>
      </c>
      <c r="C64" s="164"/>
      <c r="D64" s="54" t="b">
        <v>0</v>
      </c>
      <c r="E64" s="163" t="s">
        <v>97</v>
      </c>
      <c r="F64" s="164"/>
      <c r="G64" s="54" t="b">
        <v>1</v>
      </c>
      <c r="H64" s="67"/>
      <c r="I64" s="68"/>
      <c r="J64" s="69"/>
      <c r="K64" s="172" t="s">
        <v>98</v>
      </c>
      <c r="L64" s="173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3" t="s">
        <v>161</v>
      </c>
      <c r="F65" s="164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0" t="s">
        <v>104</v>
      </c>
      <c r="C69" s="110"/>
      <c r="D69"/>
      <c r="E69"/>
      <c r="F69" s="168" t="s">
        <v>105</v>
      </c>
      <c r="G69" s="170" t="s">
        <v>106</v>
      </c>
      <c r="H69"/>
      <c r="I69" s="110" t="s">
        <v>107</v>
      </c>
      <c r="J69" s="110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7"/>
      <c r="C70" s="167"/>
      <c r="D70" s="78"/>
      <c r="E70" s="79"/>
      <c r="F70" s="169"/>
      <c r="G70" s="171"/>
      <c r="H70" s="80"/>
      <c r="I70" s="167"/>
      <c r="J70" s="16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-162.4</v>
      </c>
      <c r="D72" s="56">
        <v>-163.9</v>
      </c>
      <c r="E72" s="90" t="s">
        <v>117</v>
      </c>
      <c r="F72" s="56">
        <v>18.2</v>
      </c>
      <c r="G72" s="56">
        <v>17.899999999999999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-164.7</v>
      </c>
      <c r="D73" s="56">
        <v>-165.7</v>
      </c>
      <c r="E73" s="92" t="s">
        <v>121</v>
      </c>
      <c r="F73" s="57">
        <v>14.7</v>
      </c>
      <c r="G73" s="57">
        <v>10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-192.2</v>
      </c>
      <c r="D74" s="56">
        <v>-191.7</v>
      </c>
      <c r="E74" s="92" t="s">
        <v>126</v>
      </c>
      <c r="F74" s="58">
        <v>15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-106.3</v>
      </c>
      <c r="D75" s="56">
        <v>-111.5</v>
      </c>
      <c r="E75" s="92" t="s">
        <v>131</v>
      </c>
      <c r="F75" s="58">
        <v>25</v>
      </c>
      <c r="G75" s="58">
        <v>25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28</v>
      </c>
      <c r="D76" s="56">
        <v>26.6</v>
      </c>
      <c r="E76" s="92" t="s">
        <v>136</v>
      </c>
      <c r="F76" s="58">
        <v>10</v>
      </c>
      <c r="G76" s="58">
        <v>15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23.6</v>
      </c>
      <c r="D77" s="56">
        <v>22.6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21.7</v>
      </c>
      <c r="D78" s="56">
        <v>20.6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20.2</v>
      </c>
      <c r="D79" s="56">
        <v>19.2</v>
      </c>
      <c r="E79" s="90" t="s">
        <v>151</v>
      </c>
      <c r="F79" s="56">
        <v>18.899999999999999</v>
      </c>
      <c r="G79" s="56">
        <v>14.2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1.17E-4</v>
      </c>
      <c r="D80" s="60">
        <v>1.2999999999999999E-4</v>
      </c>
      <c r="E80" s="92" t="s">
        <v>156</v>
      </c>
      <c r="F80" s="57">
        <v>12.4</v>
      </c>
      <c r="G80" s="57">
        <v>14.2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4" t="s">
        <v>160</v>
      </c>
      <c r="C84" s="114"/>
    </row>
    <row r="85" spans="2:16" ht="15" customHeight="1" x14ac:dyDescent="0.45">
      <c r="B85" s="115" t="s">
        <v>181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7"/>
    </row>
    <row r="86" spans="2:16" ht="15" customHeight="1" x14ac:dyDescent="0.45">
      <c r="B86" s="104" t="s">
        <v>218</v>
      </c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6"/>
    </row>
    <row r="87" spans="2:16" ht="15" customHeight="1" x14ac:dyDescent="0.45">
      <c r="B87" s="104" t="s">
        <v>220</v>
      </c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6"/>
    </row>
    <row r="88" spans="2:16" ht="15" customHeight="1" x14ac:dyDescent="0.45">
      <c r="B88" s="104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6"/>
    </row>
    <row r="89" spans="2:16" ht="15" customHeight="1" x14ac:dyDescent="0.45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6"/>
    </row>
    <row r="90" spans="2:16" ht="15" customHeight="1" x14ac:dyDescent="0.45">
      <c r="B90" s="104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</row>
    <row r="91" spans="2:16" ht="15" customHeight="1" x14ac:dyDescent="0.45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2:16" ht="15" customHeight="1" x14ac:dyDescent="0.45"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6"/>
    </row>
    <row r="93" spans="2:16" ht="15" customHeight="1" x14ac:dyDescent="0.45">
      <c r="B93" s="104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6"/>
    </row>
    <row r="94" spans="2:16" ht="15" customHeight="1" x14ac:dyDescent="0.45">
      <c r="B94" s="104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6"/>
    </row>
    <row r="95" spans="2:16" ht="15" customHeight="1" x14ac:dyDescent="0.45"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6"/>
    </row>
    <row r="96" spans="2:16" ht="15" customHeight="1" x14ac:dyDescent="0.45"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</row>
    <row r="97" spans="2:16" ht="15" customHeight="1" x14ac:dyDescent="0.45">
      <c r="B97" s="104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6"/>
    </row>
    <row r="98" spans="2:16" ht="15" customHeight="1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6"/>
    </row>
    <row r="99" spans="2:16" ht="15" customHeight="1" x14ac:dyDescent="0.45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2026-06-02T11:36:47Z</dcterms:modified>
</cp:coreProperties>
</file>