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C4DADB42-E764-4452-AE84-C78336BC479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<sst xmlns="http://schemas.openxmlformats.org/spreadsheetml/2006/main" count="215" uniqueCount="199">
  <si>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</si>
  <si>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</si>
  <si>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</si>
  <si>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</si>
  <si>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</si>
  <si>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</si>
  <si>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</si>
  <si>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</si>
  <si>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</si>
  <si>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</si>
  <si>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</si>
  <si>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</si>
  <si>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</si>
  <si>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</si>
  <si>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</si>
  <si>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</si>
  <si>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</si>
  <si>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</si>
  <si>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</si>
  <si>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</si>
  <si>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</si>
  <si>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</si>
  <si>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</si>
  <si>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</si>
  <si>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</si>
  <si>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</si>
  <si>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</si>
  <si>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</si>
  <si>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</si>
  <si>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</si>
  <si>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</si>
  <si>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</si>
  <si>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</si>
  <si>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</si>
  <si>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</si>
  <si>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</si>
  <si>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</si>
  <si>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</si>
  <si>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</si>
  <si>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</si>
  <si>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</si>
  <si>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</si>
  <si>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</si>
  <si>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</si>
  <si>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</si>
  <si>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</si>
  <si>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</si>
  <si>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</si>
  <si>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</si>
  <si>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</si>
  <si>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</si>
  <si>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</si>
  <si>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</si>
  <si>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</si>
  <si>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</si>
  <si>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</si>
  <si>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</si>
  <si>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</si>
  <si>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</si>
  <si>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</si>
  <si>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</si>
  <si>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</si>
  <si>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</si>
  <si>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</si>
  <si>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</si>
  <si>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</si>
  <si>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</si>
  <si>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</si>
  <si>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</si>
  <si>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</si>
  <si>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</si>
  <si>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</si>
  <si>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</si>
  <si>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</si>
  <si>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</si>
  <si>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</si>
  <si>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</si>
  <si>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</si>
  <si>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</si>
  <si>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</si>
  <si>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</si>
  <si>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</si>
  <si>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</si>
  <si>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</si>
  <si>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</si>
  <si>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</si>
  <si>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</si>
  <si>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</si>
  <si>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</si>
  <si>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</si>
  <si>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</si>
  <si>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</si>
  <si>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</si>
  <si>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</si>
  <si>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</si>
  <si>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</si>
  <si>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</si>
  <si>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</si>
  <si>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</si>
  <si>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</si>
  <si>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</si>
  <si>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</si>
  <si>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</si>
  <si>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</si>
  <si>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</si>
  <si>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</si>
  <si>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</si>
  <si>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</si>
  <si>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</si>
  <si>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</si>
  <si>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</si>
  <si>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</si>
  <si>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</si>
  <si>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</si>
  <si>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</si>
  <si>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</si>
  <si>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</si>
  <si>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</si>
  <si>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</si>
  <si>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</si>
  <si>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</si>
  <si>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</si>
  <si>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</si>
  <si>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</si>
  <si>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</si>
  <si>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</si>
  <si>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</si>
  <si>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</si>
  <si>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</si>
  <si>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</si>
  <si>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</si>
  <si>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</si>
  <si>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</si>
  <si>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</si>
  <si>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</si>
  <si>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</si>
  <si>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</si>
  <si>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</si>
  <si>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</si>
  <si>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</si>
  <si>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</si>
  <si>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</si>
  <si>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</si>
  <si>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</si>
  <si>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</si>
  <si>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</si>
  <si>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</si>
  <si>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</si>
  <si>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</si>
  <si>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</si>
  <si>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</si>
  <si>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</si>
  <si>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</si>
  <si>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</si>
  <si>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</si>
  <si>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</si>
  <si>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</si>
  <si>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</si>
  <si>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</si>
  <si>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</si>
  <si>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</si>
  <si>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</si>
  <si>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</si>
  <si>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</si>
  <si>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</si>
  <si>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</si>
  <si>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</si>
  <si>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</si>
  <si>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</si>
  <si>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</si>
  <si>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</si>
  <si>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</si>
  <si>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</si>
  <si>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</si>
  <si>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</si>
  <si>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</si>
  <si>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</si>
  <si>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</si>
  <si>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</si>
  <si>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</si>
  <si>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</si>
  <si>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</si>
  <si>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</si>
  <si>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</si>
  <si>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</si>
  <si>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</si>
  <si>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</si>
  <si>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</si>
  <si>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</si>
  <si>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2. [00:42 - 00:50] : TCS 오류로 인해 recycle 후, 돔 싱크가 맞지 않아 home dome 조치.</t>
    <phoneticPr fontId="3" type="noConversion"/>
  </si>
  <si>
    <t>4. [01:22 - 01:24] : 돔 셔터를 완전히 열어서 싱크 문제 해결.</t>
    <phoneticPr fontId="3" type="noConversion"/>
  </si>
  <si>
    <t>E_032940-032949</t>
    <phoneticPr fontId="3" type="noConversion"/>
  </si>
  <si>
    <t>1. [E_032940-032949] : 망원경과 돔셔터의 싱크가 약 10도 틀어져, 돔셔터에 일부 가려짐.</t>
    <phoneticPr fontId="3" type="noConversion"/>
  </si>
  <si>
    <t>M_033026-033027:N</t>
    <phoneticPr fontId="3" type="noConversion"/>
  </si>
  <si>
    <t>M_033069-033070:M</t>
    <phoneticPr fontId="3" type="noConversion"/>
  </si>
  <si>
    <t>L_033125</t>
    <phoneticPr fontId="3" type="noConversion"/>
  </si>
  <si>
    <t>L_033145</t>
    <phoneticPr fontId="3" type="noConversion"/>
  </si>
  <si>
    <t>2. 관측 초반, 후반 영상들이 옅은 구름의 영향을 받음.</t>
    <phoneticPr fontId="3" type="noConversion"/>
  </si>
  <si>
    <t>3. [00:57 - 01:03] : 망원경과 돔셔터의 싱크가, New TCS에서는 정상이지만, 실제로 약 10도 틀어짐. 망원경 Stow로 복구 시도.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</si>
</sst>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B88" sqref="B88:P8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97.009345794392516</v>
      </c>
      <c r="M3" s="125"/>
      <c r="N3" s="64" t="s">
        <v>3</v>
      </c>
      <c r="O3" s="125">
        <f>(P31-P33)/P31*100</f>
        <v>97.009345794392516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2.0833333333333332E-2</v>
      </c>
      <c r="D9" s="7">
        <v>1.6</v>
      </c>
      <c r="E9" s="7">
        <v>15</v>
      </c>
      <c r="F9" s="7">
        <v>54</v>
      </c>
      <c r="G9" s="34" t="s">
        <v>188</v>
      </c>
      <c r="H9" s="7">
        <v>1.4</v>
      </c>
      <c r="I9" s="34">
        <v>91.2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1.4</v>
      </c>
      <c r="E10" s="7">
        <v>13.7</v>
      </c>
      <c r="F10" s="7">
        <v>62</v>
      </c>
      <c r="G10" s="113" t="s">
        <v>188</v>
      </c>
      <c r="H10" s="7">
        <v>1.6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0.3923611111111111</v>
      </c>
      <c r="D11" s="13">
        <v>1.4</v>
      </c>
      <c r="E11" s="13">
        <v>14</v>
      </c>
      <c r="F11" s="13">
        <v>54</v>
      </c>
      <c r="G11" s="113" t="s">
        <v>188</v>
      </c>
      <c r="H11" s="7">
        <v>3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24.371527777777779</v>
      </c>
      <c r="D12" s="17">
        <f>AVERAGE(D9:D11)</f>
        <v>1.4666666666666668</v>
      </c>
      <c r="E12" s="17">
        <f>AVERAGE(E9:E11)</f>
        <v>14.233333333333334</v>
      </c>
      <c r="F12" s="18">
        <f>AVERAGE(F9:F11)</f>
        <v>56.666666666666664</v>
      </c>
      <c r="G12" s="19"/>
      <c r="H12" s="20">
        <f>AVERAGE(H9:H11)</f>
        <v>2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183</v>
      </c>
      <c r="I16" s="25" t="s">
        <v>184</v>
      </c>
      <c r="J16" s="25" t="s">
        <v>186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0.97569444444444453</v>
      </c>
      <c r="D17" s="26">
        <v>0.9770833333333333</v>
      </c>
      <c r="E17" s="26">
        <v>2.0833333333333332E-2</v>
      </c>
      <c r="F17" s="26">
        <v>4.7916666666666663E-2</v>
      </c>
      <c r="G17" s="26">
        <v>7.3611111111111113E-2</v>
      </c>
      <c r="H17" s="26">
        <v>0.15138888888888888</v>
      </c>
      <c r="I17" s="26">
        <v>0.30624999999999997</v>
      </c>
      <c r="J17" s="26">
        <v>0.36874999999999997</v>
      </c>
      <c r="K17" s="26">
        <v>0.39444444444444443</v>
      </c>
      <c r="L17" s="26"/>
      <c r="M17" s="26"/>
      <c r="N17" s="26"/>
      <c r="O17" s="26"/>
      <c r="P17" s="26">
        <v>0.39861111111111108</v>
      </c>
    </row>
    <row r="18" spans="2:16" ht="14.15" customHeight="1" x14ac:dyDescent="0.45">
      <c r="B18" s="33" t="s">
        <v>43</v>
      </c>
      <c r="C18" s="25">
        <v>32928</v>
      </c>
      <c r="D18" s="25">
        <v>32929</v>
      </c>
      <c r="E18" s="25">
        <v>32934</v>
      </c>
      <c r="F18" s="25">
        <v>32945</v>
      </c>
      <c r="G18" s="25">
        <v>32959</v>
      </c>
      <c r="H18" s="25">
        <v>33013</v>
      </c>
      <c r="I18" s="25">
        <v>33114</v>
      </c>
      <c r="J18" s="25">
        <v>33154</v>
      </c>
      <c r="K18" s="25">
        <v>33171</v>
      </c>
      <c r="L18" s="25"/>
      <c r="M18" s="25"/>
      <c r="N18" s="25"/>
      <c r="O18" s="25"/>
      <c r="P18" s="25">
        <v>33176</v>
      </c>
    </row>
    <row r="19" spans="2:16" ht="14.15" customHeight="1" thickBot="1" x14ac:dyDescent="0.5">
      <c r="B19" s="12" t="s">
        <v>44</v>
      </c>
      <c r="C19" s="27"/>
      <c r="D19" s="25">
        <v>32933</v>
      </c>
      <c r="E19" s="28">
        <v>32944</v>
      </c>
      <c r="F19" s="28">
        <v>32958</v>
      </c>
      <c r="G19" s="28">
        <v>33012</v>
      </c>
      <c r="H19" s="28">
        <v>33113</v>
      </c>
      <c r="I19" s="28">
        <v>33153</v>
      </c>
      <c r="J19" s="28">
        <v>33170</v>
      </c>
      <c r="K19" s="28">
        <v>33175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11</v>
      </c>
      <c r="F20" s="31">
        <f t="shared" si="0"/>
        <v>14</v>
      </c>
      <c r="G20" s="31">
        <f t="shared" si="0"/>
        <v>54</v>
      </c>
      <c r="H20" s="31">
        <f t="shared" si="0"/>
        <v>101</v>
      </c>
      <c r="I20" s="31">
        <f t="shared" si="0"/>
        <v>40</v>
      </c>
      <c r="J20" s="31">
        <f t="shared" ref="J20:O20" si="1">IF(ISNUMBER(J18),J19-J18+1,"")</f>
        <v>17</v>
      </c>
      <c r="K20" s="31">
        <f t="shared" si="1"/>
        <v>5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0.21666666666666667</v>
      </c>
      <c r="P30" s="44">
        <f>SUM(C30:J30,L30:N30)</f>
        <v>0.10416666666666666</v>
      </c>
    </row>
    <row r="31" spans="2:16" ht="14.15" customHeight="1" x14ac:dyDescent="0.45">
      <c r="B31" s="35" t="s">
        <v>164</v>
      </c>
      <c r="C31" s="45">
        <v>2.361111111111111E-2</v>
      </c>
      <c r="D31" s="6">
        <v>0.23263888888888887</v>
      </c>
      <c r="E31" s="6">
        <v>6.25E-2</v>
      </c>
      <c r="F31" s="6"/>
      <c r="G31" s="6"/>
      <c r="H31" s="6"/>
      <c r="I31" s="6"/>
      <c r="J31" s="6">
        <v>2.5694444444444447E-2</v>
      </c>
      <c r="K31" s="6">
        <v>2.7083333333333334E-2</v>
      </c>
      <c r="L31" s="6"/>
      <c r="M31" s="6"/>
      <c r="N31" s="6"/>
      <c r="O31" s="46"/>
      <c r="P31" s="44">
        <f>SUM(C31:N31)</f>
        <v>0.37152777777777779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>
        <v>1.3888888888888889E-3</v>
      </c>
      <c r="K33" s="51">
        <v>9.7222222222222224E-3</v>
      </c>
      <c r="L33" s="51"/>
      <c r="M33" s="51"/>
      <c r="N33" s="51"/>
      <c r="O33" s="52"/>
      <c r="P33" s="53">
        <f>SUM(C33:N33)</f>
        <v>1.1111111111111112E-2</v>
      </c>
    </row>
    <row r="34" spans="2:16" ht="14.15" customHeight="1" x14ac:dyDescent="0.45">
      <c r="B34" s="105" t="s">
        <v>165</v>
      </c>
      <c r="C34" s="107">
        <f>C31-C32-C33</f>
        <v>2.361111111111111E-2</v>
      </c>
      <c r="D34" s="107">
        <f t="shared" ref="D34:M34" si="2">D31-D32-D33</f>
        <v>0.23263888888888887</v>
      </c>
      <c r="E34" s="107">
        <f t="shared" si="2"/>
        <v>6.25E-2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2.4305555555555559E-2</v>
      </c>
      <c r="K34" s="107">
        <f t="shared" si="2"/>
        <v>1.7361111111111112E-2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0.36041666666666666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193</v>
      </c>
      <c r="F36" s="145"/>
      <c r="G36" s="144" t="s">
        <v>194</v>
      </c>
      <c r="H36" s="145"/>
      <c r="I36" s="144" t="s">
        <v>195</v>
      </c>
      <c r="J36" s="145"/>
      <c r="K36" s="144" t="s">
        <v>196</v>
      </c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197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1.1200000000000001</v>
      </c>
      <c r="E53" s="110">
        <v>0.88</v>
      </c>
      <c r="F53" s="110">
        <v>0.79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1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</v>
      </c>
      <c r="D72" s="58">
        <v>-163</v>
      </c>
      <c r="E72" s="98" t="s">
        <v>117</v>
      </c>
      <c r="F72" s="58">
        <v>21.6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-163.1</v>
      </c>
      <c r="D73" s="58">
        <v>-164.6</v>
      </c>
      <c r="E73" s="100" t="s">
        <v>121</v>
      </c>
      <c r="F73" s="59">
        <v>36.1</v>
      </c>
      <c r="G73" s="59">
        <v>32.799999999999997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-191.7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-104.5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30.9</v>
      </c>
      <c r="D76" s="58">
        <v>28.2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26.6</v>
      </c>
      <c r="D77" s="58">
        <v>24.3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23.1</v>
      </c>
      <c r="D79" s="58">
        <v>20.9</v>
      </c>
      <c r="E79" s="98" t="s">
        <v>151</v>
      </c>
      <c r="F79" s="58">
        <v>20.6</v>
      </c>
      <c r="G79" s="58">
        <v>15.5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9.3300000000000005E-5</v>
      </c>
      <c r="D80" s="62">
        <v>9.7899999999999994E-5</v>
      </c>
      <c r="E80" s="100" t="s">
        <v>156</v>
      </c>
      <c r="F80" s="59">
        <v>41.6</v>
      </c>
      <c r="G80" s="59">
        <v>59.5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189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 t="s">
        <v>198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 t="s">
        <v>190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2026-02-05T09:49:11Z</dcterms:modified>
</cp:coreProperties>
</file>