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9월\"/>
    </mc:Choice>
  </mc:AlternateContent>
  <xr:revisionPtr revIDLastSave="0" documentId="13_ncr:1_{84CA7B69-2E8C-4F31-9393-DAB2D6F21708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<sst xmlns="http://schemas.openxmlformats.org/spreadsheetml/2006/main" count="209" uniqueCount="191">
  <si>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</si>
  <si>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</si>
  <si>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</si>
  <si>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</si>
  <si>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</si>
  <si>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</si>
  <si>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</si>
  <si>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</si>
  <si>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</si>
  <si>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</si>
  <si>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</si>
  <si>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</si>
  <si>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</si>
  <si>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</si>
  <si>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</si>
  <si>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</si>
  <si>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</si>
  <si>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</si>
  <si>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</si>
  <si>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</si>
  <si>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</si>
  <si>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</si>
  <si>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</si>
  <si>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</si>
  <si>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</si>
  <si>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</si>
  <si>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</si>
  <si>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</si>
  <si>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</si>
  <si>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</si>
  <si>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</si>
  <si>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</si>
  <si>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</si>
  <si>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</si>
  <si>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</si>
  <si>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</si>
  <si>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</si>
  <si>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</si>
  <si>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</si>
  <si>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</si>
  <si>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</si>
  <si>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</si>
  <si>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</si>
  <si>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</si>
  <si>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</si>
  <si>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</si>
  <si>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</si>
  <si>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</si>
  <si>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</si>
  <si>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</si>
  <si>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</si>
  <si>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</si>
  <si>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</si>
  <si>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</si>
  <si>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</si>
  <si>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</si>
  <si>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</si>
  <si>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</si>
  <si>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</si>
  <si>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</si>
  <si>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</si>
  <si>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</si>
  <si>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</si>
  <si>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</si>
  <si>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</si>
  <si>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</si>
  <si>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</si>
  <si>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</si>
  <si>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</si>
  <si>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</si>
  <si>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</si>
  <si>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</si>
  <si>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</si>
  <si>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</si>
  <si>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</si>
  <si>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</si>
  <si>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</si>
  <si>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</si>
  <si>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</si>
  <si>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</si>
  <si>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</si>
  <si>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</si>
  <si>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</si>
  <si>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</si>
  <si>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</si>
  <si>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</si>
  <si>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</si>
  <si>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</si>
  <si>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</si>
  <si>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</si>
  <si>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</si>
  <si>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</si>
  <si>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</si>
  <si>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</si>
  <si>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</si>
  <si>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</si>
  <si>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</si>
  <si>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</si>
  <si>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</si>
  <si>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</si>
  <si>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</si>
  <si>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</si>
  <si>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</si>
  <si>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</si>
  <si>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</si>
  <si>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</si>
  <si>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</si>
  <si>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</si>
  <si>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</si>
  <si>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</si>
  <si>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</si>
  <si>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</si>
  <si>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</si>
  <si>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</si>
  <si>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</si>
  <si>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</si>
  <si>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</si>
  <si>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</si>
  <si>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</si>
  <si>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</si>
  <si>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</si>
  <si>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</si>
  <si>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</si>
  <si>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</si>
  <si>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</si>
  <si>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</si>
  <si>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</si>
  <si>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</si>
  <si>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</si>
  <si>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</si>
  <si>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</si>
  <si>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</si>
  <si>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</si>
  <si>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</si>
  <si>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</si>
  <si>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</si>
  <si>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</si>
  <si>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</si>
  <si>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</si>
  <si>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</si>
  <si>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</si>
  <si>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</si>
  <si>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</si>
  <si>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</si>
  <si>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</si>
  <si>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</si>
  <si>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</si>
  <si>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</si>
  <si>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</si>
  <si>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</si>
  <si>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</si>
  <si>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</si>
  <si>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</si>
  <si>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</si>
  <si>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</si>
  <si>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</si>
  <si>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</si>
  <si>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</si>
  <si>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</si>
  <si>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</si>
  <si>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</si>
  <si>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</si>
  <si>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</si>
  <si>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</si>
  <si>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</si>
  <si>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</si>
  <si>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</si>
  <si>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</si>
  <si>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</si>
  <si>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</si>
  <si>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</si>
  <si>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</si>
  <si>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</si>
  <si>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</si>
  <si>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</si>
  <si>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</si>
  <si>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</si>
  <si>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</si>
  <si>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</si>
  <si>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TMT</t>
    <phoneticPr fontId="3" type="noConversion"/>
  </si>
  <si>
    <t>N</t>
    <phoneticPr fontId="3" type="noConversion"/>
  </si>
  <si>
    <t>1. 월령 40% 이하로 방풍막 제거</t>
    <phoneticPr fontId="3" type="noConversion"/>
  </si>
  <si>
    <t>박다운</t>
    <phoneticPr fontId="3" type="noConversion"/>
  </si>
  <si>
    <t xml:space="preserve"> DIR-KSP</t>
    <phoneticPr fontId="3" type="noConversion"/>
  </si>
  <si>
    <t>E_062206-062207</t>
    <phoneticPr fontId="3" type="noConversion"/>
  </si>
  <si>
    <t>1. [E_062206-062207] 관측시간 착각하여 관측 진행, 대기 후 예정대로 관측 재시작.</t>
    <phoneticPr fontId="3" type="noConversion"/>
  </si>
  <si>
    <t>M_062319-062320:M</t>
    <phoneticPr fontId="3" type="noConversion"/>
  </si>
  <si>
    <t>T_062329</t>
    <phoneticPr fontId="3" type="noConversion"/>
  </si>
  <si>
    <t>2. [T_062329] 관측 고도로 인한 별 흐름</t>
    <phoneticPr fontId="3" type="noConversion"/>
  </si>
  <si>
    <t>60s/9k 40s/10k 30s/11k</t>
    <phoneticPr fontId="3" type="noConversion"/>
  </si>
  <si>
    <t>50s/20k 40s/25k 30s/29k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</si>
</sst>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2" zoomScale="145" zoomScaleNormal="145" workbookViewId="0">
      <selection activeCell="H67" sqref="H67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45918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100</v>
      </c>
      <c r="M3" s="168"/>
      <c r="N3" s="65" t="s">
        <v>3</v>
      </c>
      <c r="O3" s="168">
        <f>(P31-P33)/P31*100</f>
        <v>100</v>
      </c>
      <c r="P3" s="168"/>
    </row>
    <row r="4" spans="2:16" ht="14.25" customHeight="1" x14ac:dyDescent="0.45">
      <c r="B4" s="3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0.97291666666666676</v>
      </c>
      <c r="D9" s="8">
        <v>1.1000000000000001</v>
      </c>
      <c r="E9" s="8">
        <v>13.7</v>
      </c>
      <c r="F9" s="8">
        <v>28</v>
      </c>
      <c r="G9" s="35" t="s">
        <v>180</v>
      </c>
      <c r="H9" s="8">
        <v>1.6</v>
      </c>
      <c r="I9" s="35">
        <v>19.7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0.14166666666666666</v>
      </c>
      <c r="D10" s="8">
        <v>0.9</v>
      </c>
      <c r="E10" s="8">
        <v>13.9</v>
      </c>
      <c r="F10" s="8">
        <v>20</v>
      </c>
      <c r="G10" s="114" t="s">
        <v>180</v>
      </c>
      <c r="H10" s="8">
        <v>3.9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0.41666666666666669</v>
      </c>
      <c r="D11" s="14">
        <v>1.4</v>
      </c>
      <c r="E11" s="14">
        <v>13.4</v>
      </c>
      <c r="F11" s="14">
        <v>18</v>
      </c>
      <c r="G11" s="114" t="s">
        <v>180</v>
      </c>
      <c r="H11" s="8">
        <v>3.8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23.443750000000001</v>
      </c>
      <c r="D12" s="18">
        <f>AVERAGE(D9:D11)</f>
        <v>1.1333333333333333</v>
      </c>
      <c r="E12" s="18">
        <f>AVERAGE(E9:E11)</f>
        <v>13.666666666666666</v>
      </c>
      <c r="F12" s="19">
        <f>AVERAGE(F9:F11)</f>
        <v>22</v>
      </c>
      <c r="G12" s="20"/>
      <c r="H12" s="21">
        <f>AVERAGE(H9:H11)</f>
        <v>3.1</v>
      </c>
      <c r="I12" s="22"/>
      <c r="J12" s="23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178</v>
      </c>
      <c r="F16" s="26" t="s">
        <v>183</v>
      </c>
      <c r="G16" s="26" t="s">
        <v>179</v>
      </c>
      <c r="H16" s="26" t="s">
        <v>172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0.92013888888888884</v>
      </c>
      <c r="D17" s="27">
        <v>0.92499999999999993</v>
      </c>
      <c r="E17" s="27">
        <v>0.97291666666666676</v>
      </c>
      <c r="F17" s="27">
        <v>0.15138888888888888</v>
      </c>
      <c r="G17" s="27">
        <v>0.3888888888888889</v>
      </c>
      <c r="H17" s="27">
        <v>0.41597222222222219</v>
      </c>
      <c r="I17" s="27"/>
      <c r="J17" s="27"/>
      <c r="K17" s="27"/>
      <c r="L17" s="27"/>
      <c r="M17" s="27"/>
      <c r="N17" s="27"/>
      <c r="O17" s="27"/>
      <c r="P17" s="27">
        <v>0.42986111111111108</v>
      </c>
    </row>
    <row r="18" spans="2:16" ht="14.15" customHeight="1" x14ac:dyDescent="0.45">
      <c r="B18" s="34" t="s">
        <v>43</v>
      </c>
      <c r="C18" s="26">
        <v>62198</v>
      </c>
      <c r="D18" s="26">
        <v>62201</v>
      </c>
      <c r="E18" s="26">
        <v>62208</v>
      </c>
      <c r="F18" s="26">
        <v>62330</v>
      </c>
      <c r="G18" s="26">
        <v>62490</v>
      </c>
      <c r="H18" s="26">
        <v>62504</v>
      </c>
      <c r="I18" s="26"/>
      <c r="J18" s="26"/>
      <c r="K18" s="26"/>
      <c r="L18" s="26"/>
      <c r="M18" s="26"/>
      <c r="N18" s="26"/>
      <c r="O18" s="26"/>
      <c r="P18" s="26">
        <v>62516</v>
      </c>
    </row>
    <row r="19" spans="2:16" ht="14.15" customHeight="1" thickBot="1" x14ac:dyDescent="0.5">
      <c r="B19" s="13" t="s">
        <v>44</v>
      </c>
      <c r="C19" s="28"/>
      <c r="D19" s="26">
        <v>62205</v>
      </c>
      <c r="E19" s="29">
        <v>62329</v>
      </c>
      <c r="F19" s="29">
        <v>62489</v>
      </c>
      <c r="G19" s="26">
        <v>62503</v>
      </c>
      <c r="H19" s="29">
        <v>62515</v>
      </c>
      <c r="I19" s="29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5</v>
      </c>
      <c r="E20" s="32">
        <f t="shared" si="0"/>
        <v>122</v>
      </c>
      <c r="F20" s="32">
        <f t="shared" si="0"/>
        <v>160</v>
      </c>
      <c r="G20" s="32">
        <f t="shared" si="0"/>
        <v>14</v>
      </c>
      <c r="H20" s="32">
        <f t="shared" si="0"/>
        <v>12</v>
      </c>
      <c r="I20" s="32" t="str">
        <f t="shared" si="0"/>
        <v/>
      </c>
      <c r="J20" s="32" t="str">
        <f t="shared" ref="J20:O20" si="1">IF(ISNUMBER(J18),J19-J18+1,"")</f>
        <v/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5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6"/>
      <c r="D23" s="116"/>
      <c r="E23" s="113" t="s">
        <v>173</v>
      </c>
      <c r="F23" s="178"/>
      <c r="G23" s="179"/>
      <c r="H23" s="179"/>
      <c r="I23" s="180"/>
      <c r="J23" s="116"/>
      <c r="K23" s="116"/>
      <c r="L23" s="113" t="s">
        <v>174</v>
      </c>
      <c r="M23" s="162"/>
      <c r="N23" s="162"/>
      <c r="O23" s="162"/>
      <c r="P23" s="162"/>
    </row>
    <row r="24" spans="2:16" ht="13.5" customHeight="1" x14ac:dyDescent="0.45">
      <c r="B24" s="176"/>
      <c r="C24" s="116"/>
      <c r="D24" s="116"/>
      <c r="E24" s="113" t="s">
        <v>175</v>
      </c>
      <c r="F24" s="178"/>
      <c r="G24" s="179"/>
      <c r="H24" s="179"/>
      <c r="I24" s="180"/>
      <c r="J24" s="116">
        <v>0.41597222222222219</v>
      </c>
      <c r="K24" s="116">
        <v>0.41875000000000001</v>
      </c>
      <c r="L24" s="113" t="s">
        <v>176</v>
      </c>
      <c r="M24" s="162" t="s">
        <v>189</v>
      </c>
      <c r="N24" s="162"/>
      <c r="O24" s="162"/>
      <c r="P24" s="162"/>
    </row>
    <row r="25" spans="2:16" ht="13.5" customHeight="1" x14ac:dyDescent="0.45">
      <c r="B25" s="176"/>
      <c r="C25" s="116"/>
      <c r="D25" s="116"/>
      <c r="E25" s="113" t="s">
        <v>176</v>
      </c>
      <c r="F25" s="178"/>
      <c r="G25" s="179"/>
      <c r="H25" s="179"/>
      <c r="I25" s="180"/>
      <c r="J25" s="116"/>
      <c r="K25" s="116"/>
      <c r="L25" s="113" t="s">
        <v>175</v>
      </c>
      <c r="M25" s="162"/>
      <c r="N25" s="162"/>
      <c r="O25" s="162"/>
      <c r="P25" s="162"/>
    </row>
    <row r="26" spans="2:16" ht="13.5" customHeight="1" x14ac:dyDescent="0.45">
      <c r="B26" s="176"/>
      <c r="C26" s="116"/>
      <c r="D26" s="116"/>
      <c r="E26" s="113" t="s">
        <v>174</v>
      </c>
      <c r="F26" s="162"/>
      <c r="G26" s="162"/>
      <c r="H26" s="162"/>
      <c r="I26" s="162"/>
      <c r="J26" s="116">
        <v>0.4201388888888889</v>
      </c>
      <c r="K26" s="116">
        <v>0.42152777777777778</v>
      </c>
      <c r="L26" s="113" t="s">
        <v>173</v>
      </c>
      <c r="M26" s="162" t="s">
        <v>190</v>
      </c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0.15347222222222223</v>
      </c>
      <c r="D30" s="42"/>
      <c r="E30" s="42"/>
      <c r="F30" s="42"/>
      <c r="G30" s="42"/>
      <c r="H30" s="42"/>
      <c r="I30" s="42"/>
      <c r="J30" s="42"/>
      <c r="K30" s="43"/>
      <c r="L30" s="42"/>
      <c r="M30" s="42"/>
      <c r="N30" s="42">
        <v>0.23680555555555557</v>
      </c>
      <c r="O30" s="44"/>
      <c r="P30" s="45">
        <f>SUM(C30:J30,L30:N30)</f>
        <v>0.39027777777777783</v>
      </c>
    </row>
    <row r="31" spans="2:16" ht="14.15" customHeight="1" x14ac:dyDescent="0.45">
      <c r="B31" s="36" t="s">
        <v>164</v>
      </c>
      <c r="C31" s="46">
        <v>0.17847222222222223</v>
      </c>
      <c r="D31" s="7">
        <v>0.23750000000000002</v>
      </c>
      <c r="E31" s="7"/>
      <c r="F31" s="7"/>
      <c r="G31" s="7"/>
      <c r="H31" s="7"/>
      <c r="I31" s="7"/>
      <c r="J31" s="7"/>
      <c r="K31" s="7">
        <v>2.7083333333333334E-2</v>
      </c>
      <c r="L31" s="7"/>
      <c r="M31" s="7"/>
      <c r="N31" s="7"/>
      <c r="O31" s="47"/>
      <c r="P31" s="45">
        <f>SUM(C31:N31)</f>
        <v>0.44305555555555559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0.17847222222222223</v>
      </c>
      <c r="D34" s="108">
        <f t="shared" ref="D34:N34" si="2">D31-D32-D33</f>
        <v>0.23750000000000002</v>
      </c>
      <c r="E34" s="108">
        <f t="shared" si="2"/>
        <v>0</v>
      </c>
      <c r="F34" s="108">
        <f t="shared" si="2"/>
        <v>0</v>
      </c>
      <c r="G34" s="108">
        <f t="shared" si="2"/>
        <v>0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2.7083333333333334E-2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0.44305555555555559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63" t="s">
        <v>184</v>
      </c>
      <c r="D36" s="164"/>
      <c r="E36" s="157" t="s">
        <v>186</v>
      </c>
      <c r="F36" s="157"/>
      <c r="G36" s="157" t="s">
        <v>187</v>
      </c>
      <c r="H36" s="157"/>
      <c r="I36" s="157"/>
      <c r="J36" s="157"/>
      <c r="K36" s="157"/>
      <c r="L36" s="157"/>
      <c r="M36" s="157"/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 t="s">
        <v>185</v>
      </c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 t="s">
        <v>188</v>
      </c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81" t="s">
        <v>166</v>
      </c>
      <c r="C53" s="182"/>
      <c r="D53" s="111">
        <v>1.26</v>
      </c>
      <c r="E53" s="111"/>
      <c r="F53" s="111">
        <v>1.03</v>
      </c>
      <c r="G53" s="182"/>
      <c r="H53" s="182"/>
      <c r="I53" s="182"/>
      <c r="J53" s="182"/>
      <c r="K53" s="182"/>
      <c r="L53" s="182"/>
      <c r="M53" s="182"/>
      <c r="N53" s="182"/>
      <c r="O53" s="182"/>
      <c r="P53" s="183"/>
    </row>
    <row r="54" spans="2:16" ht="14.15" customHeight="1" thickTop="1" thickBot="1" x14ac:dyDescent="0.5">
      <c r="B54" s="184" t="s">
        <v>177</v>
      </c>
      <c r="C54" s="185"/>
      <c r="D54" s="185"/>
      <c r="E54" s="186"/>
      <c r="F54" s="111">
        <v>1130</v>
      </c>
      <c r="G54" s="187"/>
      <c r="H54" s="187"/>
      <c r="I54" s="187"/>
      <c r="J54" s="187"/>
      <c r="K54" s="187"/>
      <c r="L54" s="187"/>
      <c r="M54" s="187"/>
      <c r="N54" s="187"/>
      <c r="O54" s="187"/>
      <c r="P54" s="188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-164</v>
      </c>
      <c r="D72" s="59">
        <v>-164.2</v>
      </c>
      <c r="E72" s="99" t="s">
        <v>117</v>
      </c>
      <c r="F72" s="59">
        <v>18</v>
      </c>
      <c r="G72" s="59">
        <v>17.3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-165.7</v>
      </c>
      <c r="D73" s="59">
        <v>-165.9</v>
      </c>
      <c r="E73" s="101" t="s">
        <v>121</v>
      </c>
      <c r="F73" s="60">
        <v>20.8</v>
      </c>
      <c r="G73" s="60">
        <v>18.899999999999999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-194.4</v>
      </c>
      <c r="D74" s="59">
        <v>-195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-111.4</v>
      </c>
      <c r="D75" s="59">
        <v>-112.9</v>
      </c>
      <c r="E75" s="101" t="s">
        <v>131</v>
      </c>
      <c r="F75" s="61">
        <v>20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259</v>
      </c>
      <c r="D76" s="59">
        <v>26.2</v>
      </c>
      <c r="E76" s="101" t="s">
        <v>136</v>
      </c>
      <c r="F76" s="61">
        <v>20</v>
      </c>
      <c r="G76" s="61">
        <v>30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22.2</v>
      </c>
      <c r="D77" s="59">
        <v>22.2</v>
      </c>
      <c r="E77" s="101" t="s">
        <v>141</v>
      </c>
      <c r="F77" s="61">
        <v>250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20.399999999999999</v>
      </c>
      <c r="D78" s="59">
        <v>20.2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</v>
      </c>
      <c r="D79" s="59">
        <v>18.8</v>
      </c>
      <c r="E79" s="99" t="s">
        <v>151</v>
      </c>
      <c r="F79" s="59">
        <v>12.6</v>
      </c>
      <c r="G79" s="59">
        <v>12.4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9.1799999999999995E-5</v>
      </c>
      <c r="D80" s="63">
        <v>9.6799999999999995E-5</v>
      </c>
      <c r="E80" s="101" t="s">
        <v>156</v>
      </c>
      <c r="F80" s="60">
        <v>28.8</v>
      </c>
      <c r="G80" s="60">
        <v>23.5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181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92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9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2025-09-18T10:23:21Z</dcterms:modified>
</cp:coreProperties>
</file>