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DB18E8CC-E1CB-49D1-8127-2BE80E764086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<sst xmlns="http://schemas.openxmlformats.org/spreadsheetml/2006/main" count="215" uniqueCount="197">
  <si>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</si>
  <si>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</si>
  <si>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</si>
  <si>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</si>
  <si>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</si>
  <si>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</si>
  <si>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</si>
  <si>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</si>
  <si>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</si>
  <si>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</si>
  <si>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</si>
  <si>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</si>
  <si>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</si>
  <si>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</si>
  <si>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</si>
  <si>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</si>
  <si>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</si>
  <si>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</si>
  <si>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</si>
  <si>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</si>
  <si>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</si>
  <si>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</si>
  <si>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</si>
  <si>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</si>
  <si>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</si>
  <si>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</si>
  <si>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</si>
  <si>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</si>
  <si>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</si>
  <si>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</si>
  <si>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</si>
  <si>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</si>
  <si>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</si>
  <si>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</si>
  <si>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</si>
  <si>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</si>
  <si>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</si>
  <si>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</si>
  <si>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</si>
  <si>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</si>
  <si>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</si>
  <si>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</si>
  <si>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</si>
  <si>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</si>
  <si>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</si>
  <si>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</si>
  <si>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</si>
  <si>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</si>
  <si>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</si>
  <si>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</si>
  <si>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</si>
  <si>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</si>
  <si>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</si>
  <si>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</si>
  <si>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</si>
  <si>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</si>
  <si>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</si>
  <si>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</si>
  <si>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</si>
  <si>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</si>
  <si>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</si>
  <si>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</si>
  <si>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</si>
  <si>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</si>
  <si>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</si>
  <si>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</si>
  <si>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</si>
  <si>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</si>
  <si>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</si>
  <si>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</si>
  <si>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</si>
  <si>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</si>
  <si>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</si>
  <si>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</si>
  <si>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</si>
  <si>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</si>
  <si>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</si>
  <si>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</si>
  <si>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</si>
  <si>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</si>
  <si>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</si>
  <si>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</si>
  <si>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</si>
  <si>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</si>
  <si>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</si>
  <si>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</si>
  <si>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</si>
  <si>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</si>
  <si>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</si>
  <si>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</si>
  <si>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</si>
  <si>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</si>
  <si>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</si>
  <si>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</si>
  <si>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</si>
  <si>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</si>
  <si>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</si>
  <si>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</si>
  <si>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</si>
  <si>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</si>
  <si>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</si>
  <si>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</si>
  <si>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</si>
  <si>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</si>
  <si>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</si>
  <si>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</si>
  <si>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</si>
  <si>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</si>
  <si>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</si>
  <si>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</si>
  <si>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</si>
  <si>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</si>
  <si>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</si>
  <si>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</si>
  <si>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</si>
  <si>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</si>
  <si>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</si>
  <si>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</si>
  <si>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</si>
  <si>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</si>
  <si>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</si>
  <si>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</si>
  <si>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</si>
  <si>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</si>
  <si>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</si>
  <si>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</si>
  <si>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</si>
  <si>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</si>
  <si>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</si>
  <si>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</si>
  <si>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</si>
  <si>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</si>
  <si>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</si>
  <si>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</si>
  <si>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</si>
  <si>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</si>
  <si>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</si>
  <si>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</si>
  <si>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</si>
  <si>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</si>
  <si>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</si>
  <si>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</si>
  <si>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</si>
  <si>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</si>
  <si>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</si>
  <si>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</si>
  <si>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</si>
  <si>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</si>
  <si>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</si>
  <si>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</si>
  <si>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</si>
  <si>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</si>
  <si>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</si>
  <si>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</si>
  <si>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</si>
  <si>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</si>
  <si>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</si>
  <si>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</si>
  <si>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</si>
  <si>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</si>
  <si>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</si>
  <si>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</si>
  <si>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</si>
  <si>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</si>
  <si>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</si>
  <si>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</si>
  <si>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</si>
  <si>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</si>
  <si>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</si>
  <si>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</si>
  <si>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</si>
  <si>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</si>
  <si>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</si>
  <si>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</si>
  <si>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</si>
  <si>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</si>
  <si>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</si>
  <si>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</si>
  <si>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</si>
  <si>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</si>
  <si>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BLG-DEEPS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</si>
  <si>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</si>
  <si>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</si>
  <si>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</si>
  <si>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DIR-KSP</t>
    <phoneticPr fontId="3" type="noConversion"/>
  </si>
  <si>
    <t>N</t>
    <phoneticPr fontId="3" type="noConversion"/>
  </si>
  <si>
    <t>20s/29k 40s/25k 50s/20k</t>
    <phoneticPr fontId="3" type="noConversion"/>
  </si>
  <si>
    <t>30s/10k 50s/11k 60s/9k</t>
    <phoneticPr fontId="3" type="noConversion"/>
  </si>
  <si>
    <t>1. 월령 40% 이하로 방풍막 제거</t>
    <phoneticPr fontId="3" type="noConversion"/>
  </si>
  <si>
    <t>M_053815-053816:N</t>
    <phoneticPr fontId="3" type="noConversion"/>
  </si>
  <si>
    <t>M_053901</t>
    <phoneticPr fontId="3" type="noConversion"/>
  </si>
  <si>
    <t>M_053942-053943:N</t>
    <phoneticPr fontId="3" type="noConversion"/>
  </si>
  <si>
    <t>3. mor_tmt script line 10번은 맞바람으로 인한 pointing error로 관측 skip</t>
    <phoneticPr fontId="3" type="noConversion"/>
  </si>
  <si>
    <t xml:space="preserve">1. E_053906 관측중 TCS Agent or AUX Ctrl. is disconnected 경고 뜨며 스크립트 멈춤. 헤더값 확인시 일부 정보 누락 됨. IC.gui, ICS 재시작 후 해결. </t>
    <phoneticPr fontId="3" type="noConversion"/>
  </si>
  <si>
    <t>2. [09:51-10:10] filter/ shutter control 오류로 필터 미동작. focuser actuator1 값 프로그램에 나타나지 않음. aux control  재시작 및 FSA recycle 후 해결.</t>
    <phoneticPr fontId="3" type="noConversion"/>
  </si>
  <si>
    <t>I_053906</t>
    <phoneticPr fontId="3" type="noConversion"/>
  </si>
  <si>
    <t>E_053906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</si>
</sst>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5" zoomScaleNormal="145" workbookViewId="0">
      <selection activeCell="K36" sqref="K36:L36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66">
        <v>45887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97.304964539007088</v>
      </c>
      <c r="M3" s="168"/>
      <c r="N3" s="65" t="s">
        <v>3</v>
      </c>
      <c r="O3" s="168">
        <f>(P31-P33)/P31*100</f>
        <v>97.304964539007088</v>
      </c>
      <c r="P3" s="168"/>
    </row>
    <row r="4" spans="2:16" ht="14.25" customHeight="1" x14ac:dyDescent="0.25">
      <c r="B4" s="33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v>0.95972222222222225</v>
      </c>
      <c r="D9" s="8">
        <v>2</v>
      </c>
      <c r="E9" s="8">
        <v>3.3</v>
      </c>
      <c r="F9" s="8">
        <v>64</v>
      </c>
      <c r="G9" s="35" t="s">
        <v>185</v>
      </c>
      <c r="H9" s="8">
        <v>5.2</v>
      </c>
      <c r="I9" s="35">
        <v>33.6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4" t="s">
        <v>23</v>
      </c>
      <c r="C10" s="27">
        <v>0.24374999999999999</v>
      </c>
      <c r="D10" s="8">
        <v>2.7</v>
      </c>
      <c r="E10" s="8">
        <v>4.3</v>
      </c>
      <c r="F10" s="8">
        <v>42</v>
      </c>
      <c r="G10" s="115" t="s">
        <v>185</v>
      </c>
      <c r="H10" s="8">
        <v>8.4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24</v>
      </c>
      <c r="C11" s="27">
        <v>0.44930555555555557</v>
      </c>
      <c r="D11" s="14">
        <v>1.9</v>
      </c>
      <c r="E11" s="14">
        <v>3.1</v>
      </c>
      <c r="F11" s="14">
        <v>38</v>
      </c>
      <c r="G11" s="115" t="s">
        <v>185</v>
      </c>
      <c r="H11" s="14">
        <v>7.3</v>
      </c>
      <c r="I11" s="15"/>
      <c r="J11" s="9">
        <f>IF(L11, 1, 0) + IF(M11, 2, 0) + IF(N11, 4, 0) + IF(O11, 8, 0) + IF(P11, 16, 0)</f>
        <v>2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6" t="s">
        <v>25</v>
      </c>
      <c r="C12" s="17">
        <f>(24-C9)+C11</f>
        <v>23.489583333333332</v>
      </c>
      <c r="D12" s="18">
        <f>AVERAGE(D9:D11)</f>
        <v>2.1999999999999997</v>
      </c>
      <c r="E12" s="18">
        <f>AVERAGE(E9:E11)</f>
        <v>3.5666666666666664</v>
      </c>
      <c r="F12" s="19">
        <f>AVERAGE(F9:F11)</f>
        <v>48</v>
      </c>
      <c r="G12" s="20"/>
      <c r="H12" s="21">
        <f>AVERAGE(H9:H11)</f>
        <v>6.9666666666666677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178</v>
      </c>
      <c r="H16" s="26" t="s">
        <v>182</v>
      </c>
      <c r="I16" s="26" t="s">
        <v>184</v>
      </c>
      <c r="J16" s="26" t="s">
        <v>183</v>
      </c>
      <c r="K16" s="26" t="s">
        <v>181</v>
      </c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>
        <v>0.90416666666666667</v>
      </c>
      <c r="D17" s="27">
        <v>0.90555555555555556</v>
      </c>
      <c r="E17" s="27">
        <v>0.95972222222222225</v>
      </c>
      <c r="F17" s="27">
        <v>0.99305555555555547</v>
      </c>
      <c r="G17" s="27">
        <v>1.4583333333333332E-2</v>
      </c>
      <c r="H17" s="27">
        <v>0.24374999999999999</v>
      </c>
      <c r="I17" s="27">
        <v>0.3034722222222222</v>
      </c>
      <c r="J17" s="27">
        <v>0.4236111111111111</v>
      </c>
      <c r="K17" s="27">
        <v>0.44930555555555557</v>
      </c>
      <c r="L17" s="27"/>
      <c r="M17" s="27"/>
      <c r="N17" s="27"/>
      <c r="O17" s="27"/>
      <c r="P17" s="27">
        <v>0.45416666666666666</v>
      </c>
    </row>
    <row r="18" spans="2:16" ht="14.1" customHeight="1" x14ac:dyDescent="0.25">
      <c r="B18" s="34" t="s">
        <v>43</v>
      </c>
      <c r="C18" s="26">
        <v>53713</v>
      </c>
      <c r="D18" s="26">
        <v>53714</v>
      </c>
      <c r="E18" s="26">
        <v>53725</v>
      </c>
      <c r="F18" s="26">
        <v>53748</v>
      </c>
      <c r="G18" s="26">
        <v>53763</v>
      </c>
      <c r="H18" s="26">
        <v>53913</v>
      </c>
      <c r="I18" s="26">
        <v>53949</v>
      </c>
      <c r="J18" s="26">
        <v>54020</v>
      </c>
      <c r="K18" s="26">
        <v>54033</v>
      </c>
      <c r="L18" s="26"/>
      <c r="M18" s="26"/>
      <c r="N18" s="26"/>
      <c r="O18" s="26"/>
      <c r="P18" s="26">
        <v>54038</v>
      </c>
    </row>
    <row r="19" spans="2:16" ht="14.1" customHeight="1" thickBot="1" x14ac:dyDescent="0.3">
      <c r="B19" s="13" t="s">
        <v>44</v>
      </c>
      <c r="C19" s="28"/>
      <c r="D19" s="26">
        <v>53724</v>
      </c>
      <c r="E19" s="29">
        <v>53747</v>
      </c>
      <c r="F19" s="29">
        <v>53762</v>
      </c>
      <c r="G19" s="26">
        <v>53912</v>
      </c>
      <c r="H19" s="29">
        <v>53948</v>
      </c>
      <c r="I19" s="29">
        <v>54019</v>
      </c>
      <c r="J19" s="29">
        <v>54032</v>
      </c>
      <c r="K19" s="29">
        <v>54037</v>
      </c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23</v>
      </c>
      <c r="F20" s="32">
        <f t="shared" si="0"/>
        <v>15</v>
      </c>
      <c r="G20" s="32">
        <f t="shared" si="0"/>
        <v>150</v>
      </c>
      <c r="H20" s="32">
        <f t="shared" si="0"/>
        <v>36</v>
      </c>
      <c r="I20" s="32">
        <f t="shared" si="0"/>
        <v>71</v>
      </c>
      <c r="J20" s="32">
        <f t="shared" ref="J20:O20" si="1">IF(ISNUMBER(J18),J19-J18+1,"")</f>
        <v>13</v>
      </c>
      <c r="K20" s="32">
        <f t="shared" si="1"/>
        <v>5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25">
      <c r="B23" s="176"/>
      <c r="C23" s="114">
        <v>53719</v>
      </c>
      <c r="D23" s="114">
        <v>53721</v>
      </c>
      <c r="E23" s="113" t="s">
        <v>173</v>
      </c>
      <c r="F23" s="178" t="s">
        <v>186</v>
      </c>
      <c r="G23" s="179"/>
      <c r="H23" s="179"/>
      <c r="I23" s="180"/>
      <c r="J23" s="113"/>
      <c r="K23" s="113"/>
      <c r="L23" s="113" t="s">
        <v>174</v>
      </c>
      <c r="M23" s="162"/>
      <c r="N23" s="162"/>
      <c r="O23" s="162"/>
      <c r="P23" s="162"/>
    </row>
    <row r="24" spans="2:16" ht="13.5" customHeight="1" x14ac:dyDescent="0.25">
      <c r="B24" s="176"/>
      <c r="C24" s="35"/>
      <c r="D24" s="35"/>
      <c r="E24" s="113" t="s">
        <v>175</v>
      </c>
      <c r="F24" s="178"/>
      <c r="G24" s="179"/>
      <c r="H24" s="179"/>
      <c r="I24" s="180"/>
      <c r="J24" s="113"/>
      <c r="K24" s="113"/>
      <c r="L24" s="113" t="s">
        <v>176</v>
      </c>
      <c r="M24" s="162"/>
      <c r="N24" s="162"/>
      <c r="O24" s="162"/>
      <c r="P24" s="162"/>
    </row>
    <row r="25" spans="2:16" ht="13.5" customHeight="1" x14ac:dyDescent="0.25">
      <c r="B25" s="176"/>
      <c r="C25" s="114">
        <v>53722</v>
      </c>
      <c r="D25" s="114">
        <v>53724</v>
      </c>
      <c r="E25" s="113" t="s">
        <v>176</v>
      </c>
      <c r="F25" s="178" t="s">
        <v>187</v>
      </c>
      <c r="G25" s="179"/>
      <c r="H25" s="179"/>
      <c r="I25" s="180"/>
      <c r="J25" s="113"/>
      <c r="K25" s="113"/>
      <c r="L25" s="113" t="s">
        <v>175</v>
      </c>
      <c r="M25" s="162"/>
      <c r="N25" s="162"/>
      <c r="O25" s="162"/>
      <c r="P25" s="162"/>
    </row>
    <row r="26" spans="2:16" ht="13.5" customHeight="1" x14ac:dyDescent="0.25">
      <c r="B26" s="176"/>
      <c r="C26" s="35"/>
      <c r="D26" s="35"/>
      <c r="E26" s="113" t="s">
        <v>174</v>
      </c>
      <c r="F26" s="162"/>
      <c r="G26" s="162"/>
      <c r="H26" s="162"/>
      <c r="I26" s="162"/>
      <c r="J26" s="113"/>
      <c r="K26" s="113"/>
      <c r="L26" s="113" t="s">
        <v>173</v>
      </c>
      <c r="M26" s="162"/>
      <c r="N26" s="162"/>
      <c r="O26" s="162"/>
      <c r="P26" s="16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0.24861111111111112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0.11597222222222221</v>
      </c>
      <c r="O30" s="44"/>
      <c r="P30" s="45">
        <f>SUM(C30:J30,L30:N30)</f>
        <v>0.42708333333333331</v>
      </c>
    </row>
    <row r="31" spans="2:16" ht="14.1" customHeight="1" x14ac:dyDescent="0.25">
      <c r="B31" s="36" t="s">
        <v>164</v>
      </c>
      <c r="C31" s="46">
        <v>0.26250000000000001</v>
      </c>
      <c r="D31" s="7">
        <v>0.12013888888888889</v>
      </c>
      <c r="E31" s="7">
        <v>5.9722222222222225E-2</v>
      </c>
      <c r="F31" s="7"/>
      <c r="G31" s="7">
        <v>2.1527777777777781E-2</v>
      </c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0.48958333333333337</v>
      </c>
    </row>
    <row r="32" spans="2:16" ht="14.1" customHeight="1" x14ac:dyDescent="0.2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" customHeight="1" thickBot="1" x14ac:dyDescent="0.3">
      <c r="B33" s="107" t="s">
        <v>65</v>
      </c>
      <c r="C33" s="51"/>
      <c r="D33" s="52"/>
      <c r="E33" s="52">
        <v>1.3194444444444444E-2</v>
      </c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1.3194444444444444E-2</v>
      </c>
    </row>
    <row r="34" spans="2:16" ht="14.1" customHeight="1" x14ac:dyDescent="0.25">
      <c r="B34" s="106" t="s">
        <v>165</v>
      </c>
      <c r="C34" s="108">
        <f>C31-C32-C33</f>
        <v>0.26250000000000001</v>
      </c>
      <c r="D34" s="108">
        <f t="shared" ref="D34:N34" si="2">D31-D32-D33</f>
        <v>0.12013888888888889</v>
      </c>
      <c r="E34" s="108">
        <f t="shared" si="2"/>
        <v>4.6527777777777779E-2</v>
      </c>
      <c r="F34" s="108">
        <f t="shared" si="2"/>
        <v>0</v>
      </c>
      <c r="G34" s="108">
        <f t="shared" si="2"/>
        <v>2.1527777777777781E-2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2.5694444444444447E-2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0.47638888888888892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59" t="s">
        <v>66</v>
      </c>
      <c r="C36" s="157" t="s">
        <v>189</v>
      </c>
      <c r="D36" s="157"/>
      <c r="E36" s="157" t="s">
        <v>190</v>
      </c>
      <c r="F36" s="157"/>
      <c r="G36" s="157" t="s">
        <v>195</v>
      </c>
      <c r="H36" s="157"/>
      <c r="I36" s="157" t="s">
        <v>191</v>
      </c>
      <c r="J36" s="157"/>
      <c r="K36" s="157" t="s">
        <v>196</v>
      </c>
      <c r="L36" s="157"/>
      <c r="M36" s="157"/>
      <c r="N36" s="157"/>
      <c r="O36" s="163"/>
      <c r="P36" s="164"/>
    </row>
    <row r="37" spans="2:16" ht="18" customHeight="1" x14ac:dyDescent="0.2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 t="s">
        <v>193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 t="s">
        <v>194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42" t="s">
        <v>192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" customHeigh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" customHeight="1" x14ac:dyDescent="0.2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" customHeigh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" customHeigh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" customHeigh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" customHeight="1" thickBot="1" x14ac:dyDescent="0.3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" customHeight="1" thickTop="1" thickBot="1" x14ac:dyDescent="0.3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84" t="s">
        <v>177</v>
      </c>
      <c r="C54" s="185"/>
      <c r="D54" s="185"/>
      <c r="E54" s="186"/>
      <c r="F54" s="111">
        <v>23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00000000000001" customHeight="1" x14ac:dyDescent="0.2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00000000000001" customHeight="1" x14ac:dyDescent="0.2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00000000000001" customHeight="1" x14ac:dyDescent="0.2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00000000000001" customHeight="1" x14ac:dyDescent="0.2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00000000000001" customHeight="1" x14ac:dyDescent="0.2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00000000000001" customHeight="1" x14ac:dyDescent="0.2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00000000000001" customHeight="1" x14ac:dyDescent="0.2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-166.5</v>
      </c>
      <c r="D72" s="59">
        <v>-165.5</v>
      </c>
      <c r="E72" s="99" t="s">
        <v>117</v>
      </c>
      <c r="F72" s="59">
        <v>16.2</v>
      </c>
      <c r="G72" s="59">
        <v>15.6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-167.6</v>
      </c>
      <c r="D73" s="59">
        <v>-166.5</v>
      </c>
      <c r="E73" s="101" t="s">
        <v>121</v>
      </c>
      <c r="F73" s="60">
        <v>23</v>
      </c>
      <c r="G73" s="60">
        <v>21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-199.1</v>
      </c>
      <c r="D74" s="59">
        <v>-195.1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-118.2</v>
      </c>
      <c r="D75" s="59">
        <v>-115.2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2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22.8</v>
      </c>
      <c r="D76" s="59">
        <v>24.4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19.600000000000001</v>
      </c>
      <c r="D77" s="59">
        <v>21.1</v>
      </c>
      <c r="E77" s="101" t="s">
        <v>141</v>
      </c>
      <c r="F77" s="61">
        <v>240</v>
      </c>
      <c r="G77" s="61">
        <v>250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17.899999999999999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16.8</v>
      </c>
      <c r="D79" s="59">
        <v>18.100000000000001</v>
      </c>
      <c r="E79" s="99" t="s">
        <v>151</v>
      </c>
      <c r="F79" s="59">
        <v>8.3000000000000007</v>
      </c>
      <c r="G79" s="59">
        <v>3.7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8.5900000000000001E-5</v>
      </c>
      <c r="D80" s="63">
        <v>9.1000000000000003E-5</v>
      </c>
      <c r="E80" s="101" t="s">
        <v>156</v>
      </c>
      <c r="F80" s="60">
        <v>40.799999999999997</v>
      </c>
      <c r="G80" s="60">
        <v>39.1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9" t="s">
        <v>160</v>
      </c>
      <c r="C84" s="169"/>
    </row>
    <row r="85" spans="2:16" ht="15" customHeight="1" x14ac:dyDescent="0.25">
      <c r="B85" s="170" t="s">
        <v>188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2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2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2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2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2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2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2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2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2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2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2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2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2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2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2025-09-01T08:06:18Z</dcterms:modified>
</cp:coreProperties>
</file>