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C19C9431-3D78-403D-B03D-64E380E9119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<sst xmlns="http://schemas.openxmlformats.org/spreadsheetml/2006/main" count="208" uniqueCount="190">
  <si>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</si>
  <si>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</si>
  <si>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</si>
  <si>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</si>
  <si>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</si>
  <si>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</si>
  <si>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</si>
  <si>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</si>
  <si>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</si>
  <si>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</si>
  <si>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</si>
  <si>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</si>
  <si>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</si>
  <si>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</si>
  <si>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</si>
  <si>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</si>
  <si>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</si>
  <si>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</si>
  <si>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</si>
  <si>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</si>
  <si>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</si>
  <si>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</si>
  <si>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</si>
  <si>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</si>
  <si>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</si>
  <si>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</si>
  <si>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</si>
  <si>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</si>
  <si>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</si>
  <si>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</si>
  <si>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</si>
  <si>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</si>
  <si>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</si>
  <si>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</si>
  <si>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</si>
  <si>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</si>
  <si>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</si>
  <si>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</si>
  <si>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</si>
  <si>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</si>
  <si>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</si>
  <si>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</si>
  <si>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</si>
  <si>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</si>
  <si>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</si>
  <si>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</si>
  <si>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</si>
  <si>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</si>
  <si>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</si>
  <si>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</si>
  <si>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</si>
  <si>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</si>
  <si>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</si>
  <si>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</si>
  <si>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</si>
  <si>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</si>
  <si>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</si>
  <si>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</si>
  <si>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</si>
  <si>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</si>
  <si>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</si>
  <si>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</si>
  <si>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</si>
  <si>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</si>
  <si>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</si>
  <si>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</si>
  <si>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</si>
  <si>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</si>
  <si>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</si>
  <si>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</si>
  <si>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</si>
  <si>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</si>
  <si>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</si>
  <si>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</si>
  <si>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</si>
  <si>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</si>
  <si>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</si>
  <si>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</si>
  <si>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</si>
  <si>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</si>
  <si>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</si>
  <si>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</si>
  <si>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</si>
  <si>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</si>
  <si>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</si>
  <si>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</si>
  <si>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</si>
  <si>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</si>
  <si>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</si>
  <si>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</si>
  <si>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</si>
  <si>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</si>
  <si>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</si>
  <si>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</si>
  <si>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</si>
  <si>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</si>
  <si>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</si>
  <si>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</si>
  <si>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</si>
  <si>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</si>
  <si>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</si>
  <si>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</si>
  <si>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</si>
  <si>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</si>
  <si>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</si>
  <si>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</si>
  <si>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</si>
  <si>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</si>
  <si>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</si>
  <si>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</si>
  <si>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</si>
  <si>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</si>
  <si>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</si>
  <si>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</si>
  <si>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</si>
  <si>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</si>
  <si>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</si>
  <si>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</si>
  <si>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</si>
  <si>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</si>
  <si>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</si>
  <si>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</si>
  <si>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</si>
  <si>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</si>
  <si>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</si>
  <si>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</si>
  <si>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</si>
  <si>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</si>
  <si>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</si>
  <si>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</si>
  <si>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</si>
  <si>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</si>
  <si>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</si>
  <si>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</si>
  <si>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</si>
  <si>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</si>
  <si>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</si>
  <si>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</si>
  <si>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</si>
  <si>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</si>
  <si>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</si>
  <si>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</si>
  <si>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</si>
  <si>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</si>
  <si>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</si>
  <si>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</si>
  <si>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</si>
  <si>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</si>
  <si>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</si>
  <si>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</si>
  <si>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</si>
  <si>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</si>
  <si>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</si>
  <si>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</si>
  <si>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</si>
  <si>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</si>
  <si>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</si>
  <si>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</si>
  <si>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</si>
  <si>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</si>
  <si>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</si>
  <si>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</si>
  <si>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</si>
  <si>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</si>
  <si>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</si>
  <si>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</si>
  <si>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</si>
  <si>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</si>
  <si>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</si>
  <si>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</si>
  <si>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</si>
  <si>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</si>
  <si>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</si>
  <si>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</si>
  <si>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</si>
  <si>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</si>
  <si>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</si>
  <si>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</si>
  <si>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</si>
  <si>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</si>
  <si>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</si>
  <si>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</si>
  <si>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BLG-DEEPS</t>
    <phoneticPr fontId="3" type="noConversion"/>
  </si>
  <si>
    <t>N</t>
    <phoneticPr fontId="3" type="noConversion"/>
  </si>
  <si>
    <t>ALL</t>
    <phoneticPr fontId="3" type="noConversion"/>
  </si>
  <si>
    <t>KAMP</t>
    <phoneticPr fontId="3" type="noConversion"/>
  </si>
  <si>
    <t>M_052895-052896:M</t>
    <phoneticPr fontId="3" type="noConversion"/>
  </si>
  <si>
    <t>M_052900</t>
    <phoneticPr fontId="3" type="noConversion"/>
  </si>
  <si>
    <t>1. [05:37-07:05] 강풍에 의한 관측 대기(순간 풍속 22m/s 이상)</t>
    <phoneticPr fontId="3" type="noConversion"/>
  </si>
  <si>
    <t>2. [08:25-10:28] 강풍에 의한 관측 대기(강풍에 의해 pointing  error 발생)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</si>
</sst>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45884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69.286754002911195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0.9590277777777777</v>
      </c>
      <c r="D9" s="8">
        <v>1.7</v>
      </c>
      <c r="E9" s="8">
        <v>11.8</v>
      </c>
      <c r="F9" s="8">
        <v>26</v>
      </c>
      <c r="G9" s="35" t="s">
        <v>183</v>
      </c>
      <c r="H9" s="8">
        <v>8</v>
      </c>
      <c r="I9" s="35">
        <v>64.900000000000006</v>
      </c>
      <c r="J9" s="9">
        <f>IF(L9, 1, 0) + IF(M9, 2, 0) + IF(N9, 4, 0) + IF(O9, 8, 0) + IF(P9, 16, 0)</f>
        <v>2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0.21388888888888891</v>
      </c>
      <c r="D10" s="8">
        <v>1.6</v>
      </c>
      <c r="E10" s="8">
        <v>9.1999999999999993</v>
      </c>
      <c r="F10" s="8">
        <v>26</v>
      </c>
      <c r="G10" s="115" t="s">
        <v>183</v>
      </c>
      <c r="H10" s="8">
        <v>9.4</v>
      </c>
      <c r="I10" s="11"/>
      <c r="J10" s="9">
        <f>IF(L10, 1, 0) + IF(M10, 2, 0) + IF(N10, 4, 0) + IF(O10, 8, 0) + IF(P10, 16, 0)</f>
        <v>2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0.43611111111111112</v>
      </c>
      <c r="D11" s="14"/>
      <c r="E11" s="14">
        <v>3.9</v>
      </c>
      <c r="F11" s="14">
        <v>47</v>
      </c>
      <c r="G11" s="115" t="s">
        <v>183</v>
      </c>
      <c r="H11" s="14">
        <v>5.8</v>
      </c>
      <c r="I11" s="15"/>
      <c r="J11" s="9">
        <f>IF(L11, 1, 0) + IF(M11, 2, 0) + IF(N11, 4, 0) + IF(O11, 8, 0) + IF(P11, 16, 0)</f>
        <v>2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23.477083333333333</v>
      </c>
      <c r="D12" s="18">
        <f>AVERAGE(D9:D11)</f>
        <v>1.65</v>
      </c>
      <c r="E12" s="18">
        <f>AVERAGE(E9:E11)</f>
        <v>8.2999999999999989</v>
      </c>
      <c r="F12" s="19">
        <f>AVERAGE(F9:F11)</f>
        <v>33</v>
      </c>
      <c r="G12" s="20"/>
      <c r="H12" s="21">
        <f>AVERAGE(H9:H11)</f>
        <v>7.7333333333333334</v>
      </c>
      <c r="I12" s="22"/>
      <c r="J12" s="23">
        <f>AVERAGE(J9:J11)</f>
        <v>2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182</v>
      </c>
      <c r="G16" s="26" t="s">
        <v>178</v>
      </c>
      <c r="H16" s="26" t="s">
        <v>185</v>
      </c>
      <c r="I16" s="26" t="s">
        <v>179</v>
      </c>
      <c r="J16" s="26" t="s">
        <v>184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0.89722222222222225</v>
      </c>
      <c r="D17" s="27">
        <v>0.89861111111111114</v>
      </c>
      <c r="E17" s="27">
        <v>0.9590277777777777</v>
      </c>
      <c r="F17" s="27">
        <v>2.0833333333333333E-3</v>
      </c>
      <c r="G17" s="27">
        <v>2.2916666666666669E-2</v>
      </c>
      <c r="H17" s="27">
        <v>0.2951388888888889</v>
      </c>
      <c r="I17" s="27">
        <v>0.30972222222222223</v>
      </c>
      <c r="J17" s="27">
        <v>0.43611111111111112</v>
      </c>
      <c r="K17" s="27"/>
      <c r="L17" s="27"/>
      <c r="M17" s="27"/>
      <c r="N17" s="27"/>
      <c r="O17" s="27"/>
      <c r="P17" s="27">
        <v>0.44166666666666665</v>
      </c>
    </row>
    <row r="18" spans="2:16" ht="14.15" customHeight="1" x14ac:dyDescent="0.45">
      <c r="B18" s="34" t="s">
        <v>43</v>
      </c>
      <c r="C18" s="26">
        <v>52873</v>
      </c>
      <c r="D18" s="26">
        <v>552874</v>
      </c>
      <c r="E18" s="26">
        <v>52879</v>
      </c>
      <c r="F18" s="26">
        <v>52905</v>
      </c>
      <c r="G18" s="26">
        <v>52919</v>
      </c>
      <c r="H18" s="26">
        <v>53060</v>
      </c>
      <c r="I18" s="26">
        <v>53069</v>
      </c>
      <c r="J18" s="26">
        <v>53098</v>
      </c>
      <c r="K18" s="26"/>
      <c r="L18" s="26"/>
      <c r="M18" s="26"/>
      <c r="N18" s="26"/>
      <c r="O18" s="26"/>
      <c r="P18" s="26">
        <v>53103</v>
      </c>
    </row>
    <row r="19" spans="2:16" ht="14.15" customHeight="1" thickBot="1" x14ac:dyDescent="0.5">
      <c r="B19" s="13" t="s">
        <v>44</v>
      </c>
      <c r="C19" s="28"/>
      <c r="D19" s="26">
        <v>52878</v>
      </c>
      <c r="E19" s="29">
        <v>52904</v>
      </c>
      <c r="F19" s="29">
        <v>52918</v>
      </c>
      <c r="G19" s="26">
        <v>53059</v>
      </c>
      <c r="H19" s="29">
        <v>53068</v>
      </c>
      <c r="I19" s="29">
        <v>53097</v>
      </c>
      <c r="J19" s="29">
        <v>53102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-499995</v>
      </c>
      <c r="E20" s="32">
        <f t="shared" si="0"/>
        <v>26</v>
      </c>
      <c r="F20" s="32">
        <f t="shared" si="0"/>
        <v>14</v>
      </c>
      <c r="G20" s="32">
        <f t="shared" si="0"/>
        <v>141</v>
      </c>
      <c r="H20" s="32">
        <f t="shared" si="0"/>
        <v>9</v>
      </c>
      <c r="I20" s="32">
        <f t="shared" si="0"/>
        <v>29</v>
      </c>
      <c r="J20" s="32">
        <f t="shared" ref="J20:O20" si="1">IF(ISNUMBER(J18),J19-J18+1,"")</f>
        <v>5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173</v>
      </c>
      <c r="F23" s="178"/>
      <c r="G23" s="179"/>
      <c r="H23" s="179"/>
      <c r="I23" s="180"/>
      <c r="J23" s="113"/>
      <c r="K23" s="113"/>
      <c r="L23" s="113" t="s">
        <v>174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175</v>
      </c>
      <c r="F24" s="178"/>
      <c r="G24" s="179"/>
      <c r="H24" s="179"/>
      <c r="I24" s="180"/>
      <c r="J24" s="113"/>
      <c r="K24" s="113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176</v>
      </c>
      <c r="F25" s="178"/>
      <c r="G25" s="179"/>
      <c r="H25" s="179"/>
      <c r="I25" s="180"/>
      <c r="J25" s="113"/>
      <c r="K25" s="113"/>
      <c r="L25" s="113" t="s">
        <v>175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174</v>
      </c>
      <c r="F26" s="162"/>
      <c r="G26" s="162"/>
      <c r="H26" s="162"/>
      <c r="I26" s="162"/>
      <c r="J26" s="113"/>
      <c r="K26" s="113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0.25833333333333336</v>
      </c>
      <c r="D30" s="42">
        <v>0.10833333333333334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0.4291666666666667</v>
      </c>
    </row>
    <row r="31" spans="2:16" ht="14.15" customHeight="1" x14ac:dyDescent="0.45">
      <c r="B31" s="36" t="s">
        <v>164</v>
      </c>
      <c r="C31" s="46">
        <v>0.26458333333333334</v>
      </c>
      <c r="D31" s="7">
        <v>0.10555555555555556</v>
      </c>
      <c r="E31" s="7">
        <v>6.5277777777777782E-2</v>
      </c>
      <c r="F31" s="7"/>
      <c r="G31" s="7">
        <v>2.0833333333333332E-2</v>
      </c>
      <c r="H31" s="7"/>
      <c r="I31" s="7"/>
      <c r="J31" s="7"/>
      <c r="K31" s="7">
        <v>2.0833333333333332E-2</v>
      </c>
      <c r="L31" s="7"/>
      <c r="M31" s="7"/>
      <c r="N31" s="7"/>
      <c r="O31" s="47"/>
      <c r="P31" s="45">
        <f>SUM(C31:N31)</f>
        <v>0.4770833333333333</v>
      </c>
    </row>
    <row r="32" spans="2:16" ht="14.15" customHeight="1" x14ac:dyDescent="0.45">
      <c r="B32" s="36" t="s">
        <v>64</v>
      </c>
      <c r="C32" s="48">
        <v>1.0416666666666666E-2</v>
      </c>
      <c r="D32" s="49">
        <v>6.458333333333334E-2</v>
      </c>
      <c r="E32" s="49">
        <v>5.0694444444444452E-2</v>
      </c>
      <c r="F32" s="49"/>
      <c r="G32" s="49"/>
      <c r="H32" s="49"/>
      <c r="I32" s="49"/>
      <c r="J32" s="49"/>
      <c r="K32" s="49">
        <v>2.0833333333333332E-2</v>
      </c>
      <c r="L32" s="49"/>
      <c r="M32" s="49"/>
      <c r="N32" s="49"/>
      <c r="O32" s="50"/>
      <c r="P32" s="45">
        <f>SUM(C32:N32)</f>
        <v>0.14652777777777781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0.25416666666666665</v>
      </c>
      <c r="D34" s="108">
        <f t="shared" ref="D34:N34" si="2">D31-D32-D33</f>
        <v>4.0972222222222215E-2</v>
      </c>
      <c r="E34" s="108">
        <f t="shared" si="2"/>
        <v>1.458333333333333E-2</v>
      </c>
      <c r="F34" s="108">
        <f t="shared" si="2"/>
        <v>0</v>
      </c>
      <c r="G34" s="108">
        <f t="shared" si="2"/>
        <v>2.0833333333333332E-2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0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0.33055555555555549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 t="s">
        <v>187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188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189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993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-163.4</v>
      </c>
      <c r="D72" s="59">
        <v>-164.7</v>
      </c>
      <c r="E72" s="99" t="s">
        <v>117</v>
      </c>
      <c r="F72" s="59">
        <v>18.5</v>
      </c>
      <c r="G72" s="59">
        <v>18.8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-164.5</v>
      </c>
      <c r="D73" s="59">
        <v>-165.8</v>
      </c>
      <c r="E73" s="101" t="s">
        <v>121</v>
      </c>
      <c r="F73" s="60">
        <v>18</v>
      </c>
      <c r="G73" s="60">
        <v>24.2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-191.1</v>
      </c>
      <c r="D74" s="59">
        <v>-195.4</v>
      </c>
      <c r="E74" s="101" t="s">
        <v>126</v>
      </c>
      <c r="F74" s="61">
        <v>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-110.5</v>
      </c>
      <c r="D75" s="59">
        <v>-114.5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26.2</v>
      </c>
      <c r="D76" s="59">
        <v>26.1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22.4</v>
      </c>
      <c r="E77" s="101" t="s">
        <v>141</v>
      </c>
      <c r="F77" s="61">
        <v>240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20.6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</v>
      </c>
      <c r="D79" s="59">
        <v>19.100000000000001</v>
      </c>
      <c r="E79" s="99" t="s">
        <v>151</v>
      </c>
      <c r="F79" s="59">
        <v>15.7</v>
      </c>
      <c r="G79" s="59">
        <v>8.5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9.09E-5</v>
      </c>
      <c r="D80" s="63">
        <v>9.3300000000000005E-5</v>
      </c>
      <c r="E80" s="101" t="s">
        <v>156</v>
      </c>
      <c r="F80" s="60">
        <v>16.7</v>
      </c>
      <c r="G80" s="60">
        <v>39.6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2025-08-15T10:40:59Z</dcterms:modified>
</cp:coreProperties>
</file>