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5\4월\"/>
    </mc:Choice>
  </mc:AlternateContent>
  <xr:revisionPtr revIDLastSave="0" documentId="13_ncr:1_{E58CDAAC-042C-4F05-B5C0-29402ED9927A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2" i="1" l="1"/>
  <c r="K31" i="1"/>
  <c r="C31" i="1"/>
  <c r="D31" i="1"/>
  <c r="C11" i="1" l="1"/>
  <c r="C9" i="1"/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<sst xmlns="http://schemas.openxmlformats.org/spreadsheetml/2006/main" count="214" uniqueCount="198">
  <si>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</si>
  <si>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</si>
  <si>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</si>
  <si>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</si>
  <si>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</si>
  <si>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</si>
  <si>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</si>
  <si>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</si>
  <si>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</si>
  <si>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</si>
  <si>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</si>
  <si>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</si>
  <si>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</si>
  <si>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</si>
  <si>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</si>
  <si>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</si>
  <si>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</si>
  <si>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</si>
  <si>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</si>
  <si>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</si>
  <si>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</si>
  <si>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</si>
  <si>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</si>
  <si>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</si>
  <si>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</si>
  <si>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</si>
  <si>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</si>
  <si>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</si>
  <si>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</si>
  <si>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</si>
  <si>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</si>
  <si>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</si>
  <si>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</si>
  <si>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</si>
  <si>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</si>
  <si>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</si>
  <si>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</si>
  <si>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</si>
  <si>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</si>
  <si>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</si>
  <si>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</si>
  <si>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</si>
  <si>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</si>
  <si>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</si>
  <si>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</si>
  <si>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</si>
  <si>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</si>
  <si>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</si>
  <si>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</si>
  <si>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</si>
  <si>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</si>
  <si>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</si>
  <si>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</si>
  <si>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</si>
  <si>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</si>
  <si>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</si>
  <si>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</si>
  <si>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</si>
  <si>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</si>
  <si>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</si>
  <si>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</si>
  <si>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</si>
  <si>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</si>
  <si>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</si>
  <si>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</si>
  <si>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</si>
  <si>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</si>
  <si>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</si>
  <si>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</si>
  <si>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</si>
  <si>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</si>
  <si>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</si>
  <si>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</si>
  <si>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</si>
  <si>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</si>
  <si>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</si>
  <si>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</si>
  <si>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</si>
  <si>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</si>
  <si>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</si>
  <si>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</si>
  <si>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</si>
  <si>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</si>
  <si>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</si>
  <si>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</si>
  <si>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</si>
  <si>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</si>
  <si>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</si>
  <si>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</si>
  <si>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</si>
  <si>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</si>
  <si>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</si>
  <si>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</si>
  <si>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</si>
  <si>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</si>
  <si>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</si>
  <si>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</si>
  <si>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</si>
  <si>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</si>
  <si>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</si>
  <si>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</si>
  <si>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</si>
  <si>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</si>
  <si>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</si>
  <si>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</si>
  <si>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</si>
  <si>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</si>
  <si>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</si>
  <si>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</si>
  <si>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</si>
  <si>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</si>
  <si>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</si>
  <si>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</si>
  <si>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</si>
  <si>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</si>
  <si>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</si>
  <si>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</si>
  <si>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</si>
  <si>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</si>
  <si>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</si>
  <si>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</si>
  <si>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</si>
  <si>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</si>
  <si>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</si>
  <si>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</si>
  <si>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</si>
  <si>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</si>
  <si>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</si>
  <si>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</si>
  <si>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</si>
  <si>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</si>
  <si>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</si>
  <si>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</si>
  <si>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</si>
  <si>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</si>
  <si>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</si>
  <si>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</si>
  <si>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</si>
  <si>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</si>
  <si>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</si>
  <si>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</si>
  <si>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</si>
  <si>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</si>
  <si>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</si>
  <si>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</si>
  <si>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</si>
  <si>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</si>
  <si>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</si>
  <si>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</si>
  <si>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</si>
  <si>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</si>
  <si>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</si>
  <si>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</si>
  <si>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</si>
  <si>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</si>
  <si>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</si>
  <si>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</si>
  <si>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</si>
  <si>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</si>
  <si>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</si>
  <si>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</si>
  <si>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</si>
  <si>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</si>
  <si>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</si>
  <si>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</si>
  <si>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</si>
  <si>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</si>
  <si>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</si>
  <si>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</si>
  <si>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</si>
  <si>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</si>
  <si>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</si>
  <si>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</si>
  <si>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</si>
  <si>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</si>
  <si>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</si>
  <si>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</si>
  <si>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</si>
  <si>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BLG Normal mode(mklist.f) LAST No.</t>
    <phoneticPr fontId="3" type="noConversion"/>
  </si>
  <si>
    <t>ALL</t>
    <phoneticPr fontId="3" type="noConversion"/>
  </si>
  <si>
    <t>1. 월령 40% 이상으로 방풍막 설치</t>
    <phoneticPr fontId="3" type="noConversion"/>
  </si>
  <si>
    <t>BLG</t>
    <phoneticPr fontId="3" type="noConversion"/>
  </si>
  <si>
    <t>박다운</t>
    <phoneticPr fontId="3" type="noConversion"/>
  </si>
  <si>
    <t>KSP</t>
    <phoneticPr fontId="3" type="noConversion"/>
  </si>
  <si>
    <t>20s/22k 30s/20k 40s/17k</t>
    <phoneticPr fontId="3" type="noConversion"/>
  </si>
  <si>
    <t>20s/21k 30s/22k 40s/22k</t>
    <phoneticPr fontId="3" type="noConversion"/>
  </si>
  <si>
    <t>N</t>
    <phoneticPr fontId="3" type="noConversion"/>
  </si>
  <si>
    <t xml:space="preserve">        : 연구원님이 리셋하여 해결 :  ICS 와의 연결이 끊어져 K/M/T/N칩 프로그램 재시작함. </t>
    <phoneticPr fontId="3" type="noConversion"/>
  </si>
  <si>
    <t xml:space="preserve">        : 이후 관측 재개하였으나, K칩 영상 생성되지 않는 현상 발생 : K 칩에 대한 프로그램 재시작 </t>
    <phoneticPr fontId="3" type="noConversion"/>
  </si>
  <si>
    <t>M_014415-014417:K</t>
    <phoneticPr fontId="3" type="noConversion"/>
  </si>
  <si>
    <t xml:space="preserve">2. [UT 07:28-07:33] RA slip 발생 : tmux_all.sh reset 명령어로 해결. </t>
    <phoneticPr fontId="3" type="noConversion"/>
  </si>
  <si>
    <t>1. [M_014415-014417:K] [UT 06:43-07:23] K chip Crash 및 상호작용 불가 : 파이어폭스 접속, 라리탄과 연결되는 동글 재연결 여러 번 시도하였으나 변화 없음.</t>
    <phoneticPr fontId="3" type="noConversion"/>
  </si>
  <si>
    <t>M_04420-04421:M</t>
    <phoneticPr fontId="3" type="noConversion"/>
  </si>
  <si>
    <t>S</t>
    <phoneticPr fontId="3" type="noConversion"/>
  </si>
  <si>
    <t>50s/24k 40s/26k 30s/27k</t>
    <phoneticPr fontId="3" type="noConversion"/>
  </si>
  <si>
    <t xml:space="preserve">50s/20k 30s/19k 30s/29k </t>
    <phoneticPr fontId="3" type="noConversion"/>
  </si>
  <si>
    <t>M_014501-014505:K</t>
    <phoneticPr fontId="3" type="noConversion"/>
  </si>
  <si>
    <t>3. [M_014501-014505:K] IC.K에서 No Route 에러 발생 : ICS와 연결이 끊어진 것으로 보이며, 프로그램 재시작하여  (13일 발생한 에러와 동일)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</si>
</sst>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left" vertical="center"/>
      <protection locked="0"/>
    </xf>
    <xf numFmtId="0" fontId="5" fillId="0" borderId="23" xfId="0" applyFont="1" applyBorder="1" applyAlignment="1" applyProtection="1">
      <alignment horizontal="left" vertical="center"/>
      <protection locked="0"/>
    </xf>
    <xf numFmtId="20" fontId="5" fillId="0" borderId="24" xfId="0" applyNumberFormat="1" applyFont="1" applyBorder="1" applyAlignment="1" applyProtection="1">
      <alignment horizontal="left" vertical="center"/>
      <protection locked="0"/>
    </xf>
    <xf numFmtId="20" fontId="5" fillId="0" borderId="9" xfId="0" applyNumberFormat="1" applyFont="1" applyBorder="1" applyAlignment="1" applyProtection="1">
      <alignment horizontal="left" vertical="center"/>
      <protection locked="0"/>
    </xf>
    <xf numFmtId="20" fontId="5" fillId="0" borderId="25" xfId="0" applyNumberFormat="1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60" zoomScale="146" zoomScaleNormal="146" workbookViewId="0">
      <selection activeCell="G81" sqref="G81"/>
    </sheetView>
  </sheetViews>
  <sheetFormatPr defaultColWidth="0" defaultRowHeight="11.5" zeroHeight="1" x14ac:dyDescent="0.45"/>
  <cols>
    <col min="1" max="1" width="0.7265625" style="64" customWidth="1"/>
    <col min="2" max="2" width="7.7265625" style="64" customWidth="1"/>
    <col min="3" max="16" width="6.7265625" style="64" customWidth="1"/>
    <col min="17" max="17" width="0.7265625" style="64" customWidth="1"/>
    <col min="18" max="18" width="9.1796875" style="64" hidden="1" customWidth="1"/>
    <col min="19" max="16384" width="9.1796875" style="64" hidden="1"/>
  </cols>
  <sheetData>
    <row r="1" spans="2:16" ht="13.5" customHeight="1" x14ac:dyDescent="0.45"/>
    <row r="2" spans="2:16" ht="14.25" customHeight="1" thickBot="1" x14ac:dyDescent="0.5">
      <c r="B2" s="165" t="s">
        <v>0</v>
      </c>
      <c r="C2" s="16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3" t="s">
        <v>1</v>
      </c>
      <c r="C3" s="166">
        <v>45762</v>
      </c>
      <c r="D3" s="167"/>
      <c r="E3" s="1"/>
      <c r="F3" s="1"/>
      <c r="G3" s="1"/>
      <c r="H3" s="1"/>
      <c r="I3" s="1"/>
      <c r="J3" s="1"/>
      <c r="K3" s="65" t="s">
        <v>2</v>
      </c>
      <c r="L3" s="168">
        <f>(P31-(P32+P33))/P31*100</f>
        <v>99.866816621285665</v>
      </c>
      <c r="M3" s="168"/>
      <c r="N3" s="65" t="s">
        <v>3</v>
      </c>
      <c r="O3" s="168">
        <f>(P31-P33)/P31*100</f>
        <v>99.866816621285665</v>
      </c>
      <c r="P3" s="168"/>
    </row>
    <row r="4" spans="2:16" ht="14.25" customHeight="1" x14ac:dyDescent="0.45">
      <c r="B4" s="3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3" t="s">
        <v>5</v>
      </c>
      <c r="C5" s="66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65" t="s">
        <v>7</v>
      </c>
      <c r="C7" s="16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3" t="s">
        <v>8</v>
      </c>
      <c r="D8" s="33" t="s">
        <v>9</v>
      </c>
      <c r="E8" s="33" t="s">
        <v>10</v>
      </c>
      <c r="F8" s="33" t="s">
        <v>11</v>
      </c>
      <c r="G8" s="33" t="s">
        <v>12</v>
      </c>
      <c r="H8" s="33" t="s">
        <v>13</v>
      </c>
      <c r="I8" s="33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4" t="s">
        <v>22</v>
      </c>
      <c r="C9" s="27">
        <f>E17</f>
        <v>0.96944444444444444</v>
      </c>
      <c r="D9" s="8">
        <v>1.3</v>
      </c>
      <c r="E9" s="8">
        <v>13.6</v>
      </c>
      <c r="F9" s="8">
        <v>34</v>
      </c>
      <c r="G9" s="35" t="s">
        <v>186</v>
      </c>
      <c r="H9" s="8">
        <v>3</v>
      </c>
      <c r="I9" s="35">
        <v>95.2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4" t="s">
        <v>23</v>
      </c>
      <c r="C10" s="27">
        <v>0.14097222222222222</v>
      </c>
      <c r="D10" s="8">
        <v>1.1000000000000001</v>
      </c>
      <c r="E10" s="8">
        <v>13</v>
      </c>
      <c r="F10" s="8">
        <v>35</v>
      </c>
      <c r="G10" s="115" t="s">
        <v>186</v>
      </c>
      <c r="H10" s="8">
        <v>4.7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27">
        <f>H17</f>
        <v>0.43333333333333335</v>
      </c>
      <c r="D11" s="14">
        <v>1</v>
      </c>
      <c r="E11" s="14">
        <v>12.2</v>
      </c>
      <c r="F11" s="14">
        <v>38</v>
      </c>
      <c r="G11" s="115" t="s">
        <v>193</v>
      </c>
      <c r="H11" s="14">
        <v>1.5</v>
      </c>
      <c r="I11" s="15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6" t="s">
        <v>25</v>
      </c>
      <c r="C12" s="17">
        <f>(24-C9)+C11</f>
        <v>23.463888888888889</v>
      </c>
      <c r="D12" s="18">
        <f>AVERAGE(D9:D11)</f>
        <v>1.1333333333333335</v>
      </c>
      <c r="E12" s="18">
        <f>AVERAGE(E9:E11)</f>
        <v>12.933333333333332</v>
      </c>
      <c r="F12" s="19">
        <f>AVERAGE(F9:F11)</f>
        <v>35.666666666666664</v>
      </c>
      <c r="G12" s="20"/>
      <c r="H12" s="21">
        <f>AVERAGE(H9:H11)</f>
        <v>3.0666666666666664</v>
      </c>
      <c r="I12" s="22"/>
      <c r="J12" s="23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65" t="s">
        <v>26</v>
      </c>
      <c r="C14" s="16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4" t="s">
        <v>27</v>
      </c>
      <c r="D15" s="25" t="s">
        <v>28</v>
      </c>
      <c r="E15" s="25" t="s">
        <v>29</v>
      </c>
      <c r="F15" s="25" t="s">
        <v>30</v>
      </c>
      <c r="G15" s="25" t="s">
        <v>31</v>
      </c>
      <c r="H15" s="25" t="s">
        <v>32</v>
      </c>
      <c r="I15" s="25" t="s">
        <v>33</v>
      </c>
      <c r="J15" s="25" t="s">
        <v>34</v>
      </c>
      <c r="K15" s="25" t="s">
        <v>35</v>
      </c>
      <c r="L15" s="25" t="s">
        <v>36</v>
      </c>
      <c r="M15" s="25" t="s">
        <v>37</v>
      </c>
      <c r="N15" s="25" t="s">
        <v>38</v>
      </c>
      <c r="O15" s="25" t="s">
        <v>39</v>
      </c>
      <c r="P15" s="33" t="s">
        <v>40</v>
      </c>
    </row>
    <row r="16" spans="2:16" ht="14.15" customHeight="1" x14ac:dyDescent="0.45">
      <c r="B16" s="34" t="s">
        <v>41</v>
      </c>
      <c r="C16" s="26" t="s">
        <v>171</v>
      </c>
      <c r="D16" s="26" t="s">
        <v>172</v>
      </c>
      <c r="E16" s="26" t="s">
        <v>173</v>
      </c>
      <c r="F16" s="26" t="s">
        <v>183</v>
      </c>
      <c r="G16" s="26" t="s">
        <v>181</v>
      </c>
      <c r="H16" s="26" t="s">
        <v>179</v>
      </c>
      <c r="I16" s="26"/>
      <c r="J16" s="26"/>
      <c r="K16" s="26"/>
      <c r="L16" s="26"/>
      <c r="M16" s="26"/>
      <c r="N16" s="26"/>
      <c r="O16" s="26"/>
      <c r="P16" s="26" t="s">
        <v>171</v>
      </c>
    </row>
    <row r="17" spans="2:16" ht="14.15" customHeight="1" x14ac:dyDescent="0.45">
      <c r="B17" s="34" t="s">
        <v>42</v>
      </c>
      <c r="C17" s="27">
        <v>0.92986111111111114</v>
      </c>
      <c r="D17" s="27">
        <v>0.93125000000000002</v>
      </c>
      <c r="E17" s="27">
        <v>0.96944444444444444</v>
      </c>
      <c r="F17" s="27">
        <v>0.98402777777777783</v>
      </c>
      <c r="G17" s="27">
        <v>0.17708333333333334</v>
      </c>
      <c r="H17" s="27">
        <v>0.43333333333333335</v>
      </c>
      <c r="I17" s="27"/>
      <c r="J17" s="27"/>
      <c r="K17" s="27"/>
      <c r="L17" s="27"/>
      <c r="M17" s="27"/>
      <c r="N17" s="27"/>
      <c r="O17" s="27"/>
      <c r="P17" s="27">
        <v>0.45069444444444445</v>
      </c>
    </row>
    <row r="18" spans="2:16" ht="14.15" customHeight="1" x14ac:dyDescent="0.45">
      <c r="B18" s="34" t="s">
        <v>43</v>
      </c>
      <c r="C18" s="26">
        <v>14196</v>
      </c>
      <c r="D18" s="26">
        <v>14197</v>
      </c>
      <c r="E18" s="26">
        <v>14208</v>
      </c>
      <c r="F18" s="26">
        <v>14220</v>
      </c>
      <c r="G18" s="26">
        <v>14344</v>
      </c>
      <c r="H18" s="26">
        <v>14495</v>
      </c>
      <c r="I18" s="26"/>
      <c r="J18" s="26"/>
      <c r="K18" s="26"/>
      <c r="L18" s="26"/>
      <c r="M18" s="26"/>
      <c r="N18" s="26"/>
      <c r="O18" s="26"/>
      <c r="P18" s="26">
        <v>14511</v>
      </c>
    </row>
    <row r="19" spans="2:16" ht="14.15" customHeight="1" thickBot="1" x14ac:dyDescent="0.5">
      <c r="B19" s="13" t="s">
        <v>44</v>
      </c>
      <c r="C19" s="28"/>
      <c r="D19" s="26">
        <v>14207</v>
      </c>
      <c r="E19" s="26">
        <v>14219</v>
      </c>
      <c r="F19" s="29">
        <v>14343</v>
      </c>
      <c r="G19" s="29">
        <v>14494</v>
      </c>
      <c r="H19" s="29">
        <v>14510</v>
      </c>
      <c r="I19" s="26"/>
      <c r="J19" s="29"/>
      <c r="K19" s="29"/>
      <c r="L19" s="29"/>
      <c r="M19" s="29"/>
      <c r="N19" s="26"/>
      <c r="O19" s="26"/>
      <c r="P19" s="28"/>
    </row>
    <row r="20" spans="2:16" ht="14.15" customHeight="1" thickBot="1" x14ac:dyDescent="0.5">
      <c r="B20" s="30" t="s">
        <v>45</v>
      </c>
      <c r="C20" s="28"/>
      <c r="D20" s="31">
        <f>IF(ISNUMBER(D18),D19-D18+1,"")</f>
        <v>11</v>
      </c>
      <c r="E20" s="32">
        <f t="shared" ref="E20:O20" si="0">IF(ISNUMBER(E18),E19-E18+1,"")</f>
        <v>12</v>
      </c>
      <c r="F20" s="32">
        <f t="shared" si="0"/>
        <v>124</v>
      </c>
      <c r="G20" s="32">
        <f t="shared" si="0"/>
        <v>151</v>
      </c>
      <c r="H20" s="32">
        <f t="shared" si="0"/>
        <v>16</v>
      </c>
      <c r="I20" s="32" t="str">
        <f t="shared" si="0"/>
        <v/>
      </c>
      <c r="J20" s="32" t="str">
        <f t="shared" si="0"/>
        <v/>
      </c>
      <c r="K20" s="32" t="str">
        <f t="shared" si="0"/>
        <v/>
      </c>
      <c r="L20" s="32" t="str">
        <f t="shared" si="0"/>
        <v/>
      </c>
      <c r="M20" s="32" t="str">
        <f t="shared" si="0"/>
        <v/>
      </c>
      <c r="N20" s="32" t="str">
        <f t="shared" si="0"/>
        <v/>
      </c>
      <c r="O20" s="32" t="str">
        <f t="shared" si="0"/>
        <v/>
      </c>
      <c r="P20" s="28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76" t="s">
        <v>46</v>
      </c>
      <c r="C22" s="34" t="s">
        <v>22</v>
      </c>
      <c r="D22" s="34" t="s">
        <v>24</v>
      </c>
      <c r="E22" s="34" t="s">
        <v>47</v>
      </c>
      <c r="F22" s="177" t="s">
        <v>48</v>
      </c>
      <c r="G22" s="177"/>
      <c r="H22" s="177"/>
      <c r="I22" s="177"/>
      <c r="J22" s="34" t="s">
        <v>22</v>
      </c>
      <c r="K22" s="34" t="s">
        <v>24</v>
      </c>
      <c r="L22" s="34" t="s">
        <v>47</v>
      </c>
      <c r="M22" s="177" t="s">
        <v>48</v>
      </c>
      <c r="N22" s="177"/>
      <c r="O22" s="177"/>
      <c r="P22" s="177"/>
    </row>
    <row r="23" spans="2:16" ht="13.5" customHeight="1" x14ac:dyDescent="0.45">
      <c r="B23" s="176"/>
      <c r="C23" s="114">
        <v>14202</v>
      </c>
      <c r="D23" s="114">
        <v>14204</v>
      </c>
      <c r="E23" s="113" t="s">
        <v>174</v>
      </c>
      <c r="F23" s="162" t="s">
        <v>184</v>
      </c>
      <c r="G23" s="162"/>
      <c r="H23" s="162"/>
      <c r="I23" s="162"/>
      <c r="J23" s="113">
        <v>14495</v>
      </c>
      <c r="K23" s="113">
        <v>14497</v>
      </c>
      <c r="L23" s="113" t="s">
        <v>175</v>
      </c>
      <c r="M23" s="162" t="s">
        <v>194</v>
      </c>
      <c r="N23" s="162"/>
      <c r="O23" s="162"/>
      <c r="P23" s="162"/>
    </row>
    <row r="24" spans="2:16" ht="13.5" customHeight="1" x14ac:dyDescent="0.45">
      <c r="B24" s="176"/>
      <c r="C24" s="35"/>
      <c r="D24" s="35"/>
      <c r="E24" s="113" t="s">
        <v>176</v>
      </c>
      <c r="F24" s="162"/>
      <c r="G24" s="162"/>
      <c r="H24" s="162"/>
      <c r="I24" s="162"/>
      <c r="J24" s="113"/>
      <c r="K24" s="113"/>
      <c r="L24" s="113" t="s">
        <v>177</v>
      </c>
      <c r="M24" s="162"/>
      <c r="N24" s="162"/>
      <c r="O24" s="162"/>
      <c r="P24" s="162"/>
    </row>
    <row r="25" spans="2:16" ht="13.5" customHeight="1" x14ac:dyDescent="0.45">
      <c r="B25" s="176"/>
      <c r="C25" s="114">
        <v>14205</v>
      </c>
      <c r="D25" s="114">
        <v>14207</v>
      </c>
      <c r="E25" s="113" t="s">
        <v>177</v>
      </c>
      <c r="F25" s="162" t="s">
        <v>185</v>
      </c>
      <c r="G25" s="162"/>
      <c r="H25" s="162"/>
      <c r="I25" s="162"/>
      <c r="J25" s="113">
        <v>14498</v>
      </c>
      <c r="K25" s="113">
        <v>14500</v>
      </c>
      <c r="L25" s="113" t="s">
        <v>176</v>
      </c>
      <c r="M25" s="162" t="s">
        <v>195</v>
      </c>
      <c r="N25" s="162"/>
      <c r="O25" s="162"/>
      <c r="P25" s="162"/>
    </row>
    <row r="26" spans="2:16" ht="13.5" customHeight="1" x14ac:dyDescent="0.45">
      <c r="B26" s="176"/>
      <c r="C26" s="35"/>
      <c r="D26" s="35"/>
      <c r="E26" s="113" t="s">
        <v>175</v>
      </c>
      <c r="F26" s="162"/>
      <c r="G26" s="162"/>
      <c r="H26" s="162"/>
      <c r="I26" s="162"/>
      <c r="J26" s="113"/>
      <c r="K26" s="113"/>
      <c r="L26" s="113" t="s">
        <v>174</v>
      </c>
      <c r="M26" s="162"/>
      <c r="N26" s="162"/>
      <c r="O26" s="162"/>
      <c r="P26" s="162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65" t="s">
        <v>49</v>
      </c>
      <c r="C28" s="165"/>
      <c r="D28" s="16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6"/>
      <c r="C29" s="37" t="s">
        <v>50</v>
      </c>
      <c r="D29" s="38" t="s">
        <v>51</v>
      </c>
      <c r="E29" s="38" t="s">
        <v>52</v>
      </c>
      <c r="F29" s="38" t="s">
        <v>53</v>
      </c>
      <c r="G29" s="38" t="s">
        <v>54</v>
      </c>
      <c r="H29" s="38" t="s">
        <v>55</v>
      </c>
      <c r="I29" s="38" t="s">
        <v>56</v>
      </c>
      <c r="J29" s="38" t="s">
        <v>57</v>
      </c>
      <c r="K29" s="38" t="s">
        <v>58</v>
      </c>
      <c r="L29" s="38" t="s">
        <v>59</v>
      </c>
      <c r="M29" s="38" t="s">
        <v>60</v>
      </c>
      <c r="N29" s="38" t="s">
        <v>61</v>
      </c>
      <c r="O29" s="39" t="s">
        <v>62</v>
      </c>
      <c r="P29" s="40" t="s">
        <v>63</v>
      </c>
    </row>
    <row r="30" spans="2:16" ht="14.15" customHeight="1" x14ac:dyDescent="0.45">
      <c r="B30" s="36" t="s">
        <v>163</v>
      </c>
      <c r="C30" s="41">
        <v>0.24166666666666667</v>
      </c>
      <c r="D30" s="42">
        <v>0.17569444444444446</v>
      </c>
      <c r="E30" s="42"/>
      <c r="F30" s="42"/>
      <c r="G30" s="42"/>
      <c r="H30" s="42"/>
      <c r="I30" s="42"/>
      <c r="J30" s="42"/>
      <c r="K30" s="43"/>
      <c r="L30" s="42"/>
      <c r="M30" s="42"/>
      <c r="N30" s="42"/>
      <c r="O30" s="44"/>
      <c r="P30" s="45">
        <f>SUM(C30:J30,L30:N30)</f>
        <v>0.41736111111111113</v>
      </c>
    </row>
    <row r="31" spans="2:16" ht="14.15" customHeight="1" x14ac:dyDescent="0.45">
      <c r="B31" s="36" t="s">
        <v>164</v>
      </c>
      <c r="C31" s="46">
        <f>H17-G17</f>
        <v>0.25624999999999998</v>
      </c>
      <c r="D31" s="7">
        <f>G17+24-F17</f>
        <v>23.193055555555553</v>
      </c>
      <c r="E31" s="7"/>
      <c r="F31" s="7"/>
      <c r="G31" s="7"/>
      <c r="H31" s="7"/>
      <c r="I31" s="7"/>
      <c r="J31" s="7"/>
      <c r="K31" s="7">
        <f>F17-E17</f>
        <v>1.4583333333333393E-2</v>
      </c>
      <c r="L31" s="7"/>
      <c r="M31" s="7"/>
      <c r="N31" s="7"/>
      <c r="O31" s="47"/>
      <c r="P31" s="45">
        <f>SUM(C31:N31)</f>
        <v>23.463888888888889</v>
      </c>
    </row>
    <row r="32" spans="2:16" ht="14.15" customHeight="1" x14ac:dyDescent="0.45">
      <c r="B32" s="36" t="s">
        <v>64</v>
      </c>
      <c r="C32" s="48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50"/>
      <c r="P32" s="45">
        <f>SUM(C32:N32)</f>
        <v>0</v>
      </c>
    </row>
    <row r="33" spans="2:16" ht="14.15" customHeight="1" thickBot="1" x14ac:dyDescent="0.5">
      <c r="B33" s="107" t="s">
        <v>65</v>
      </c>
      <c r="C33" s="51">
        <v>3.125E-2</v>
      </c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3"/>
      <c r="P33" s="54">
        <f>SUM(C33:N33)</f>
        <v>3.125E-2</v>
      </c>
    </row>
    <row r="34" spans="2:16" ht="14.15" customHeight="1" x14ac:dyDescent="0.45">
      <c r="B34" s="106" t="s">
        <v>165</v>
      </c>
      <c r="C34" s="108">
        <f>C31-C32-C33</f>
        <v>0.22499999999999998</v>
      </c>
      <c r="D34" s="108">
        <f t="shared" ref="D34:N34" si="1">D31-D32-D33</f>
        <v>23.193055555555553</v>
      </c>
      <c r="E34" s="108">
        <f t="shared" si="1"/>
        <v>0</v>
      </c>
      <c r="F34" s="108">
        <f t="shared" si="1"/>
        <v>0</v>
      </c>
      <c r="G34" s="108">
        <f t="shared" si="1"/>
        <v>0</v>
      </c>
      <c r="H34" s="108">
        <f t="shared" si="1"/>
        <v>0</v>
      </c>
      <c r="I34" s="108">
        <f>I31-I32-I33</f>
        <v>0</v>
      </c>
      <c r="J34" s="108">
        <f t="shared" si="1"/>
        <v>0</v>
      </c>
      <c r="K34" s="108">
        <f t="shared" si="1"/>
        <v>1.4583333333333393E-2</v>
      </c>
      <c r="L34" s="108">
        <f t="shared" si="1"/>
        <v>0</v>
      </c>
      <c r="M34" s="108">
        <f t="shared" si="1"/>
        <v>0</v>
      </c>
      <c r="N34" s="108">
        <f t="shared" si="1"/>
        <v>0</v>
      </c>
      <c r="O34" s="112"/>
      <c r="P34" s="109">
        <f>P31-P32-P33</f>
        <v>23.432638888888889</v>
      </c>
    </row>
    <row r="35" spans="2:16" ht="13.5" customHeight="1" x14ac:dyDescent="0.45"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</row>
    <row r="36" spans="2:16" ht="18" customHeight="1" x14ac:dyDescent="0.45">
      <c r="B36" s="159" t="s">
        <v>66</v>
      </c>
      <c r="C36" s="157" t="s">
        <v>189</v>
      </c>
      <c r="D36" s="157"/>
      <c r="E36" s="157" t="s">
        <v>192</v>
      </c>
      <c r="F36" s="157"/>
      <c r="G36" s="157" t="s">
        <v>196</v>
      </c>
      <c r="H36" s="157"/>
      <c r="I36" s="157"/>
      <c r="J36" s="157"/>
      <c r="K36" s="157"/>
      <c r="L36" s="157"/>
      <c r="M36" s="163"/>
      <c r="N36" s="164"/>
      <c r="O36" s="163"/>
      <c r="P36" s="164"/>
    </row>
    <row r="37" spans="2:16" ht="18" customHeight="1" x14ac:dyDescent="0.45">
      <c r="B37" s="160"/>
      <c r="C37" s="157"/>
      <c r="D37" s="157"/>
      <c r="E37" s="163"/>
      <c r="F37" s="164"/>
      <c r="G37" s="158"/>
      <c r="H37" s="157"/>
      <c r="I37" s="157"/>
      <c r="J37" s="157"/>
      <c r="K37" s="157"/>
      <c r="L37" s="157"/>
      <c r="M37" s="157"/>
      <c r="N37" s="157"/>
      <c r="O37" s="157"/>
      <c r="P37" s="157"/>
    </row>
    <row r="38" spans="2:16" ht="18" customHeight="1" x14ac:dyDescent="0.45">
      <c r="B38" s="160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</row>
    <row r="39" spans="2:16" ht="18" customHeight="1" x14ac:dyDescent="0.45">
      <c r="B39" s="160"/>
      <c r="C39" s="157"/>
      <c r="D39" s="157"/>
      <c r="E39" s="157"/>
      <c r="F39" s="157"/>
      <c r="G39" s="157"/>
      <c r="H39" s="157"/>
      <c r="I39" s="158"/>
      <c r="J39" s="157"/>
      <c r="K39" s="157"/>
      <c r="L39" s="157"/>
      <c r="M39" s="157"/>
      <c r="N39" s="157"/>
      <c r="O39" s="157"/>
      <c r="P39" s="157"/>
    </row>
    <row r="40" spans="2:16" ht="18" customHeight="1" x14ac:dyDescent="0.45">
      <c r="B40" s="160"/>
      <c r="C40" s="157"/>
      <c r="D40" s="157"/>
      <c r="E40" s="157"/>
      <c r="F40" s="157"/>
      <c r="G40" s="158"/>
      <c r="H40" s="157"/>
      <c r="I40" s="157"/>
      <c r="J40" s="157"/>
      <c r="K40" s="157"/>
      <c r="L40" s="157"/>
      <c r="M40" s="157"/>
      <c r="N40" s="157"/>
      <c r="O40" s="157"/>
      <c r="P40" s="157"/>
    </row>
    <row r="41" spans="2:16" ht="18" customHeight="1" x14ac:dyDescent="0.45">
      <c r="B41" s="161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7" t="s">
        <v>67</v>
      </c>
      <c r="C43" s="148"/>
      <c r="D43" s="148"/>
      <c r="E43" s="148"/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9"/>
    </row>
    <row r="44" spans="2:16" ht="14.15" customHeight="1" x14ac:dyDescent="0.45">
      <c r="B44" s="150" t="s">
        <v>191</v>
      </c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2"/>
    </row>
    <row r="45" spans="2:16" ht="14.15" customHeight="1" x14ac:dyDescent="0.45">
      <c r="B45" s="153" t="s">
        <v>187</v>
      </c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5"/>
    </row>
    <row r="46" spans="2:16" ht="14.15" customHeight="1" x14ac:dyDescent="0.45">
      <c r="B46" s="141" t="s">
        <v>188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 x14ac:dyDescent="0.45">
      <c r="B47" s="141" t="s">
        <v>190</v>
      </c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 x14ac:dyDescent="0.45">
      <c r="B48" s="156" t="s">
        <v>197</v>
      </c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 x14ac:dyDescent="0.45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 x14ac:dyDescent="0.45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 x14ac:dyDescent="0.45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 thickBot="1" x14ac:dyDescent="0.5">
      <c r="B52" s="144"/>
      <c r="C52" s="145"/>
      <c r="D52" s="142"/>
      <c r="E52" s="142"/>
      <c r="F52" s="142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Top="1" thickBot="1" x14ac:dyDescent="0.5">
      <c r="B53" s="178" t="s">
        <v>166</v>
      </c>
      <c r="C53" s="179"/>
      <c r="D53" s="111">
        <v>1.1000000000000001</v>
      </c>
      <c r="E53" s="111">
        <v>1.1299999999999999</v>
      </c>
      <c r="F53" s="111">
        <v>0.82</v>
      </c>
      <c r="G53" s="179"/>
      <c r="H53" s="179"/>
      <c r="I53" s="179"/>
      <c r="J53" s="179"/>
      <c r="K53" s="179"/>
      <c r="L53" s="179"/>
      <c r="M53" s="179"/>
      <c r="N53" s="179"/>
      <c r="O53" s="179"/>
      <c r="P53" s="180"/>
    </row>
    <row r="54" spans="2:16" ht="14.15" customHeight="1" thickTop="1" thickBot="1" x14ac:dyDescent="0.5">
      <c r="B54" s="181" t="s">
        <v>178</v>
      </c>
      <c r="C54" s="182"/>
      <c r="D54" s="182"/>
      <c r="E54" s="182"/>
      <c r="F54" s="111">
        <v>127</v>
      </c>
      <c r="G54" s="183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45"/>
    <row r="56" spans="2:16" ht="17.25" customHeight="1" x14ac:dyDescent="0.45">
      <c r="B56" s="128" t="s">
        <v>68</v>
      </c>
      <c r="C56" s="128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6"/>
      <c r="O56" s="56"/>
      <c r="P56" s="56"/>
    </row>
    <row r="57" spans="2:16" ht="17.149999999999999" customHeight="1" x14ac:dyDescent="0.45">
      <c r="B57" s="129" t="s">
        <v>69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70</v>
      </c>
      <c r="O57" s="130"/>
      <c r="P57" s="133"/>
    </row>
    <row r="58" spans="2:16" ht="17.149999999999999" customHeight="1" x14ac:dyDescent="0.45">
      <c r="B58" s="134" t="s">
        <v>71</v>
      </c>
      <c r="C58" s="135"/>
      <c r="D58" s="136"/>
      <c r="E58" s="134" t="s">
        <v>72</v>
      </c>
      <c r="F58" s="135"/>
      <c r="G58" s="136"/>
      <c r="H58" s="135" t="s">
        <v>73</v>
      </c>
      <c r="I58" s="135"/>
      <c r="J58" s="135"/>
      <c r="K58" s="137" t="s">
        <v>74</v>
      </c>
      <c r="L58" s="135"/>
      <c r="M58" s="138"/>
      <c r="N58" s="139"/>
      <c r="O58" s="135"/>
      <c r="P58" s="140"/>
    </row>
    <row r="59" spans="2:16" ht="20.149999999999999" customHeight="1" x14ac:dyDescent="0.45">
      <c r="B59" s="116" t="s">
        <v>75</v>
      </c>
      <c r="C59" s="117"/>
      <c r="D59" s="57" t="b">
        <v>1</v>
      </c>
      <c r="E59" s="116" t="s">
        <v>76</v>
      </c>
      <c r="F59" s="117"/>
      <c r="G59" s="57" t="b">
        <v>1</v>
      </c>
      <c r="H59" s="124" t="s">
        <v>77</v>
      </c>
      <c r="I59" s="117"/>
      <c r="J59" s="57" t="b">
        <v>1</v>
      </c>
      <c r="K59" s="124" t="s">
        <v>78</v>
      </c>
      <c r="L59" s="117"/>
      <c r="M59" s="57" t="b">
        <v>1</v>
      </c>
      <c r="N59" s="125" t="s">
        <v>79</v>
      </c>
      <c r="O59" s="117"/>
      <c r="P59" s="57" t="b">
        <v>1</v>
      </c>
    </row>
    <row r="60" spans="2:16" ht="20.149999999999999" customHeight="1" x14ac:dyDescent="0.45">
      <c r="B60" s="116" t="s">
        <v>80</v>
      </c>
      <c r="C60" s="117"/>
      <c r="D60" s="57" t="b">
        <v>1</v>
      </c>
      <c r="E60" s="116" t="s">
        <v>81</v>
      </c>
      <c r="F60" s="117"/>
      <c r="G60" s="57" t="b">
        <v>1</v>
      </c>
      <c r="H60" s="124" t="s">
        <v>82</v>
      </c>
      <c r="I60" s="117"/>
      <c r="J60" s="57" t="b">
        <v>1</v>
      </c>
      <c r="K60" s="124" t="s">
        <v>83</v>
      </c>
      <c r="L60" s="117"/>
      <c r="M60" s="57" t="b">
        <v>1</v>
      </c>
      <c r="N60" s="125" t="s">
        <v>84</v>
      </c>
      <c r="O60" s="117"/>
      <c r="P60" s="57" t="b">
        <v>1</v>
      </c>
    </row>
    <row r="61" spans="2:16" ht="20.149999999999999" customHeight="1" x14ac:dyDescent="0.45">
      <c r="B61" s="116" t="s">
        <v>85</v>
      </c>
      <c r="C61" s="117"/>
      <c r="D61" s="57" t="b">
        <v>1</v>
      </c>
      <c r="E61" s="116" t="s">
        <v>86</v>
      </c>
      <c r="F61" s="117"/>
      <c r="G61" s="57" t="b">
        <v>1</v>
      </c>
      <c r="H61" s="124" t="s">
        <v>87</v>
      </c>
      <c r="I61" s="117"/>
      <c r="J61" s="57" t="b">
        <v>1</v>
      </c>
      <c r="K61" s="124" t="s">
        <v>88</v>
      </c>
      <c r="L61" s="117"/>
      <c r="M61" s="57" t="b">
        <v>1</v>
      </c>
      <c r="N61" s="125" t="s">
        <v>89</v>
      </c>
      <c r="O61" s="117"/>
      <c r="P61" s="57" t="b">
        <v>1</v>
      </c>
    </row>
    <row r="62" spans="2:16" ht="20.149999999999999" customHeight="1" x14ac:dyDescent="0.45">
      <c r="B62" s="124" t="s">
        <v>87</v>
      </c>
      <c r="C62" s="117"/>
      <c r="D62" s="57" t="b">
        <v>1</v>
      </c>
      <c r="E62" s="116" t="s">
        <v>90</v>
      </c>
      <c r="F62" s="117"/>
      <c r="G62" s="57" t="b">
        <v>1</v>
      </c>
      <c r="H62" s="124" t="s">
        <v>91</v>
      </c>
      <c r="I62" s="117"/>
      <c r="J62" s="57" t="b">
        <v>0</v>
      </c>
      <c r="K62" s="124" t="s">
        <v>92</v>
      </c>
      <c r="L62" s="117"/>
      <c r="M62" s="57" t="b">
        <v>1</v>
      </c>
      <c r="N62" s="125" t="s">
        <v>82</v>
      </c>
      <c r="O62" s="117"/>
      <c r="P62" s="57" t="b">
        <v>1</v>
      </c>
    </row>
    <row r="63" spans="2:16" ht="20.149999999999999" customHeight="1" x14ac:dyDescent="0.45">
      <c r="B63" s="124" t="s">
        <v>93</v>
      </c>
      <c r="C63" s="117"/>
      <c r="D63" s="57" t="b">
        <v>1</v>
      </c>
      <c r="E63" s="116" t="s">
        <v>94</v>
      </c>
      <c r="F63" s="117"/>
      <c r="G63" s="57" t="b">
        <v>1</v>
      </c>
      <c r="H63" s="67"/>
      <c r="I63" s="68"/>
      <c r="J63" s="69"/>
      <c r="K63" s="124" t="s">
        <v>95</v>
      </c>
      <c r="L63" s="117"/>
      <c r="M63" s="57" t="b">
        <v>1</v>
      </c>
      <c r="N63" s="125" t="s">
        <v>162</v>
      </c>
      <c r="O63" s="117"/>
      <c r="P63" s="57" t="b">
        <v>1</v>
      </c>
    </row>
    <row r="64" spans="2:16" ht="20.149999999999999" customHeight="1" x14ac:dyDescent="0.45">
      <c r="B64" s="124" t="s">
        <v>96</v>
      </c>
      <c r="C64" s="117"/>
      <c r="D64" s="57" t="b">
        <v>0</v>
      </c>
      <c r="E64" s="116" t="s">
        <v>97</v>
      </c>
      <c r="F64" s="117"/>
      <c r="G64" s="57" t="b">
        <v>1</v>
      </c>
      <c r="H64" s="70"/>
      <c r="I64" s="71"/>
      <c r="J64" s="72"/>
      <c r="K64" s="126" t="s">
        <v>98</v>
      </c>
      <c r="L64" s="127"/>
      <c r="M64" s="57" t="b">
        <v>1</v>
      </c>
      <c r="N64" s="73"/>
      <c r="O64" s="74"/>
      <c r="P64" s="75"/>
    </row>
    <row r="65" spans="2:17" ht="20.149999999999999" customHeight="1" x14ac:dyDescent="0.45">
      <c r="B65" s="74"/>
      <c r="C65" s="74"/>
      <c r="D65" s="76" t="b">
        <v>0</v>
      </c>
      <c r="E65" s="116" t="s">
        <v>161</v>
      </c>
      <c r="F65" s="117"/>
      <c r="G65" s="57" t="b">
        <v>1</v>
      </c>
      <c r="H65" s="71"/>
      <c r="I65" s="71"/>
      <c r="J65" s="77"/>
      <c r="K65" s="74"/>
      <c r="L65" s="74"/>
      <c r="M65" s="77"/>
      <c r="N65" s="78"/>
      <c r="O65" s="78"/>
      <c r="P65" s="77" t="b">
        <v>0</v>
      </c>
    </row>
    <row r="66" spans="2:17" ht="20.149999999999999" customHeight="1" x14ac:dyDescent="0.45"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2:17" ht="20.149999999999999" customHeight="1" x14ac:dyDescent="0.45"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2:17" ht="20.149999999999999" customHeight="1" thickBot="1" x14ac:dyDescent="0.5">
      <c r="B68" s="80"/>
      <c r="C68" s="80"/>
      <c r="D68" s="80"/>
      <c r="E68" s="80"/>
      <c r="F68" s="80"/>
      <c r="G68" s="80"/>
      <c r="H68" s="80"/>
      <c r="I68" s="80"/>
      <c r="J68" s="80"/>
      <c r="K68" s="80"/>
      <c r="L68" s="80"/>
      <c r="M68" s="80"/>
      <c r="N68" s="80"/>
      <c r="O68" s="80"/>
      <c r="P68" s="80"/>
    </row>
    <row r="69" spans="2:17" ht="10" customHeight="1" x14ac:dyDescent="0.45">
      <c r="B69" s="118" t="s">
        <v>104</v>
      </c>
      <c r="C69" s="118"/>
      <c r="D69" s="80"/>
      <c r="E69" s="80"/>
      <c r="F69" s="120" t="s">
        <v>105</v>
      </c>
      <c r="G69" s="122" t="s">
        <v>106</v>
      </c>
      <c r="H69" s="80"/>
      <c r="I69" s="118" t="s">
        <v>107</v>
      </c>
      <c r="J69" s="118"/>
      <c r="K69" s="80"/>
      <c r="L69" s="81" t="s">
        <v>99</v>
      </c>
      <c r="M69" s="82" t="s">
        <v>100</v>
      </c>
      <c r="N69" s="82" t="s">
        <v>101</v>
      </c>
      <c r="O69" s="82" t="s">
        <v>102</v>
      </c>
      <c r="P69" s="83" t="s">
        <v>103</v>
      </c>
    </row>
    <row r="70" spans="2:17" ht="10" customHeight="1" thickBot="1" x14ac:dyDescent="0.25">
      <c r="B70" s="119"/>
      <c r="C70" s="119"/>
      <c r="D70" s="84"/>
      <c r="E70" s="85"/>
      <c r="F70" s="121"/>
      <c r="G70" s="123"/>
      <c r="H70" s="86"/>
      <c r="I70" s="119"/>
      <c r="J70" s="119"/>
      <c r="K70" s="80"/>
      <c r="L70" s="87" t="s">
        <v>108</v>
      </c>
      <c r="M70" s="88">
        <v>0</v>
      </c>
      <c r="N70" s="88">
        <v>1</v>
      </c>
      <c r="O70" s="88">
        <v>2</v>
      </c>
      <c r="P70" s="89">
        <v>4</v>
      </c>
    </row>
    <row r="71" spans="2:17" ht="20.149999999999999" customHeight="1" x14ac:dyDescent="0.45">
      <c r="B71" s="90" t="s">
        <v>109</v>
      </c>
      <c r="C71" s="91" t="s">
        <v>110</v>
      </c>
      <c r="D71" s="92" t="s">
        <v>111</v>
      </c>
      <c r="E71" s="93" t="s">
        <v>112</v>
      </c>
      <c r="F71" s="91" t="s">
        <v>110</v>
      </c>
      <c r="G71" s="94" t="s">
        <v>111</v>
      </c>
      <c r="H71" s="95"/>
      <c r="I71" s="96" t="s">
        <v>113</v>
      </c>
      <c r="J71" s="58">
        <v>0</v>
      </c>
      <c r="K71" s="97" t="s">
        <v>167</v>
      </c>
      <c r="L71" s="58">
        <v>0</v>
      </c>
      <c r="M71" s="96" t="s">
        <v>114</v>
      </c>
      <c r="N71" s="58">
        <v>1</v>
      </c>
      <c r="O71" s="98" t="s">
        <v>115</v>
      </c>
      <c r="P71" s="58">
        <v>0</v>
      </c>
      <c r="Q71" s="105"/>
    </row>
    <row r="72" spans="2:17" ht="20.149999999999999" customHeight="1" x14ac:dyDescent="0.45">
      <c r="B72" s="99" t="s">
        <v>116</v>
      </c>
      <c r="C72" s="59">
        <f>--162.85</f>
        <v>162.85</v>
      </c>
      <c r="D72" s="59">
        <v>-164.6</v>
      </c>
      <c r="E72" s="99" t="s">
        <v>117</v>
      </c>
      <c r="F72" s="59">
        <v>18.7</v>
      </c>
      <c r="G72" s="59">
        <v>17.899999999999999</v>
      </c>
      <c r="H72" s="100"/>
      <c r="I72" s="96" t="s">
        <v>118</v>
      </c>
      <c r="J72" s="58">
        <v>0</v>
      </c>
      <c r="K72" s="97" t="s">
        <v>168</v>
      </c>
      <c r="L72" s="58">
        <v>0</v>
      </c>
      <c r="M72" s="97" t="s">
        <v>119</v>
      </c>
      <c r="N72" s="58">
        <v>0</v>
      </c>
      <c r="O72" s="97" t="s">
        <v>169</v>
      </c>
      <c r="P72" s="58">
        <v>0</v>
      </c>
      <c r="Q72" s="105"/>
    </row>
    <row r="73" spans="2:17" ht="20.149999999999999" customHeight="1" x14ac:dyDescent="0.45">
      <c r="B73" s="99" t="s">
        <v>120</v>
      </c>
      <c r="C73" s="59">
        <v>-166.8</v>
      </c>
      <c r="D73" s="59">
        <v>-169.6</v>
      </c>
      <c r="E73" s="101" t="s">
        <v>121</v>
      </c>
      <c r="F73" s="60">
        <v>37.4</v>
      </c>
      <c r="G73" s="60">
        <v>26.4</v>
      </c>
      <c r="H73" s="100"/>
      <c r="I73" s="96" t="s">
        <v>122</v>
      </c>
      <c r="J73" s="58">
        <v>0</v>
      </c>
      <c r="K73" s="97" t="s">
        <v>123</v>
      </c>
      <c r="L73" s="58">
        <v>0</v>
      </c>
      <c r="M73" s="97" t="s">
        <v>124</v>
      </c>
      <c r="N73" s="58">
        <v>0</v>
      </c>
      <c r="O73" s="97" t="s">
        <v>170</v>
      </c>
      <c r="P73" s="58">
        <v>0</v>
      </c>
      <c r="Q73" s="105"/>
    </row>
    <row r="74" spans="2:17" ht="20.149999999999999" customHeight="1" x14ac:dyDescent="0.45">
      <c r="B74" s="99" t="s">
        <v>125</v>
      </c>
      <c r="C74" s="59">
        <v>-1976</v>
      </c>
      <c r="D74" s="59">
        <v>-191.3</v>
      </c>
      <c r="E74" s="101" t="s">
        <v>126</v>
      </c>
      <c r="F74" s="61">
        <v>5</v>
      </c>
      <c r="G74" s="61">
        <v>5</v>
      </c>
      <c r="H74" s="100"/>
      <c r="I74" s="96" t="s">
        <v>127</v>
      </c>
      <c r="J74" s="58">
        <v>0</v>
      </c>
      <c r="K74" s="97" t="s">
        <v>128</v>
      </c>
      <c r="L74" s="58">
        <v>0</v>
      </c>
      <c r="M74" s="96" t="s">
        <v>129</v>
      </c>
      <c r="N74" s="58">
        <v>0</v>
      </c>
      <c r="O74" s="80"/>
      <c r="P74" s="80"/>
      <c r="Q74" s="105"/>
    </row>
    <row r="75" spans="2:17" ht="20.149999999999999" customHeight="1" x14ac:dyDescent="0.2">
      <c r="B75" s="99" t="s">
        <v>130</v>
      </c>
      <c r="C75" s="59">
        <v>-109.1</v>
      </c>
      <c r="D75" s="59">
        <v>-114.1</v>
      </c>
      <c r="E75" s="101" t="s">
        <v>131</v>
      </c>
      <c r="F75" s="61">
        <v>30</v>
      </c>
      <c r="G75" s="61">
        <v>25</v>
      </c>
      <c r="H75" s="102"/>
      <c r="I75" s="96" t="s">
        <v>132</v>
      </c>
      <c r="J75" s="58">
        <v>0</v>
      </c>
      <c r="K75" s="97" t="s">
        <v>133</v>
      </c>
      <c r="L75" s="58">
        <v>0</v>
      </c>
      <c r="M75" s="96" t="s">
        <v>134</v>
      </c>
      <c r="N75" s="58">
        <v>0</v>
      </c>
      <c r="O75" s="80"/>
      <c r="P75" s="80"/>
      <c r="Q75" s="105"/>
    </row>
    <row r="76" spans="2:17" ht="20.149999999999999" customHeight="1" x14ac:dyDescent="0.2">
      <c r="B76" s="99" t="s">
        <v>135</v>
      </c>
      <c r="C76" s="59">
        <v>27.8</v>
      </c>
      <c r="D76" s="59">
        <v>26.4</v>
      </c>
      <c r="E76" s="101" t="s">
        <v>136</v>
      </c>
      <c r="F76" s="61">
        <v>10</v>
      </c>
      <c r="G76" s="61">
        <v>15</v>
      </c>
      <c r="H76" s="102"/>
      <c r="I76" s="96" t="s">
        <v>137</v>
      </c>
      <c r="J76" s="58">
        <v>0</v>
      </c>
      <c r="K76" s="96" t="s">
        <v>138</v>
      </c>
      <c r="L76" s="58">
        <v>0</v>
      </c>
      <c r="M76" s="97" t="s">
        <v>139</v>
      </c>
      <c r="N76" s="58">
        <v>2</v>
      </c>
      <c r="O76" s="80"/>
      <c r="P76" s="80"/>
    </row>
    <row r="77" spans="2:17" ht="20.149999999999999" customHeight="1" x14ac:dyDescent="0.45">
      <c r="B77" s="99" t="s">
        <v>140</v>
      </c>
      <c r="C77" s="59">
        <v>23.5</v>
      </c>
      <c r="D77" s="59">
        <v>22.5</v>
      </c>
      <c r="E77" s="101" t="s">
        <v>141</v>
      </c>
      <c r="F77" s="61">
        <v>245</v>
      </c>
      <c r="G77" s="61">
        <v>240</v>
      </c>
      <c r="H77" s="100"/>
      <c r="I77" s="96" t="s">
        <v>142</v>
      </c>
      <c r="J77" s="58">
        <v>0</v>
      </c>
      <c r="K77" s="96" t="s">
        <v>143</v>
      </c>
      <c r="L77" s="58">
        <v>0</v>
      </c>
      <c r="M77" s="97" t="s">
        <v>144</v>
      </c>
      <c r="N77" s="58">
        <v>0</v>
      </c>
      <c r="O77" s="80"/>
      <c r="P77" s="80"/>
    </row>
    <row r="78" spans="2:17" ht="20.149999999999999" customHeight="1" x14ac:dyDescent="0.45">
      <c r="B78" s="99" t="s">
        <v>145</v>
      </c>
      <c r="C78" s="59">
        <v>21.6</v>
      </c>
      <c r="D78" s="59">
        <v>20.6</v>
      </c>
      <c r="E78" s="101" t="s">
        <v>146</v>
      </c>
      <c r="F78" s="62"/>
      <c r="G78" s="62"/>
      <c r="H78" s="100"/>
      <c r="I78" s="97" t="s">
        <v>147</v>
      </c>
      <c r="J78" s="58">
        <v>0</v>
      </c>
      <c r="K78" s="96" t="s">
        <v>148</v>
      </c>
      <c r="L78" s="58">
        <v>0</v>
      </c>
      <c r="M78" s="103" t="s">
        <v>149</v>
      </c>
      <c r="N78" s="58">
        <v>0</v>
      </c>
      <c r="O78" s="80"/>
      <c r="P78" s="80"/>
    </row>
    <row r="79" spans="2:17" ht="20.149999999999999" customHeight="1" x14ac:dyDescent="0.45">
      <c r="B79" s="99" t="s">
        <v>150</v>
      </c>
      <c r="C79" s="59">
        <v>20</v>
      </c>
      <c r="D79" s="59">
        <v>19.100000000000001</v>
      </c>
      <c r="E79" s="99" t="s">
        <v>151</v>
      </c>
      <c r="F79" s="59">
        <v>16.7</v>
      </c>
      <c r="G79" s="59">
        <v>12.8</v>
      </c>
      <c r="H79" s="100"/>
      <c r="I79" s="97" t="s">
        <v>152</v>
      </c>
      <c r="J79" s="58">
        <v>0</v>
      </c>
      <c r="K79" s="97" t="s">
        <v>153</v>
      </c>
      <c r="L79" s="58">
        <v>0</v>
      </c>
      <c r="M79" s="97" t="s">
        <v>154</v>
      </c>
      <c r="N79" s="58">
        <v>0</v>
      </c>
      <c r="O79" s="79"/>
      <c r="P79" s="79"/>
    </row>
    <row r="80" spans="2:17" ht="20.149999999999999" customHeight="1" x14ac:dyDescent="0.45">
      <c r="B80" s="104" t="s">
        <v>155</v>
      </c>
      <c r="C80" s="63">
        <v>8.14E-5</v>
      </c>
      <c r="D80" s="63">
        <v>8.3200000000000003E-5</v>
      </c>
      <c r="E80" s="101" t="s">
        <v>156</v>
      </c>
      <c r="F80" s="60">
        <v>31.7</v>
      </c>
      <c r="G80" s="60">
        <v>37.200000000000003</v>
      </c>
      <c r="H80" s="100"/>
      <c r="I80" s="97" t="s">
        <v>157</v>
      </c>
      <c r="J80" s="58">
        <v>0</v>
      </c>
      <c r="K80" s="96" t="s">
        <v>158</v>
      </c>
      <c r="L80" s="58">
        <v>0</v>
      </c>
      <c r="M80" s="97" t="s">
        <v>159</v>
      </c>
      <c r="N80" s="58">
        <v>0</v>
      </c>
      <c r="O80" s="22"/>
      <c r="P80" s="22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69" t="s">
        <v>160</v>
      </c>
      <c r="C84" s="169"/>
    </row>
    <row r="85" spans="2:16" ht="15" customHeight="1" x14ac:dyDescent="0.45">
      <c r="B85" s="170" t="s">
        <v>180</v>
      </c>
      <c r="C85" s="171"/>
      <c r="D85" s="171"/>
      <c r="E85" s="171"/>
      <c r="F85" s="171"/>
      <c r="G85" s="171"/>
      <c r="H85" s="171"/>
      <c r="I85" s="171"/>
      <c r="J85" s="171"/>
      <c r="K85" s="171"/>
      <c r="L85" s="171"/>
      <c r="M85" s="171"/>
      <c r="N85" s="171"/>
      <c r="O85" s="171"/>
      <c r="P85" s="172"/>
    </row>
    <row r="86" spans="2:16" ht="15" customHeight="1" x14ac:dyDescent="0.45">
      <c r="B86" s="173"/>
      <c r="C86" s="174"/>
      <c r="D86" s="174"/>
      <c r="E86" s="174"/>
      <c r="F86" s="174"/>
      <c r="G86" s="174"/>
      <c r="H86" s="174"/>
      <c r="I86" s="174"/>
      <c r="J86" s="174"/>
      <c r="K86" s="174"/>
      <c r="L86" s="174"/>
      <c r="M86" s="174"/>
      <c r="N86" s="174"/>
      <c r="O86" s="174"/>
      <c r="P86" s="175"/>
    </row>
    <row r="87" spans="2:16" ht="15" customHeight="1" x14ac:dyDescent="0.45">
      <c r="B87" s="173"/>
      <c r="C87" s="174"/>
      <c r="D87" s="174"/>
      <c r="E87" s="174"/>
      <c r="F87" s="174"/>
      <c r="G87" s="174"/>
      <c r="H87" s="174"/>
      <c r="I87" s="174"/>
      <c r="J87" s="174"/>
      <c r="K87" s="174"/>
      <c r="L87" s="174"/>
      <c r="M87" s="174"/>
      <c r="N87" s="174"/>
      <c r="O87" s="174"/>
      <c r="P87" s="175"/>
    </row>
    <row r="88" spans="2:16" ht="15" customHeight="1" x14ac:dyDescent="0.45">
      <c r="B88" s="173"/>
      <c r="C88" s="174"/>
      <c r="D88" s="174"/>
      <c r="E88" s="174"/>
      <c r="F88" s="174"/>
      <c r="G88" s="174"/>
      <c r="H88" s="174"/>
      <c r="I88" s="174"/>
      <c r="J88" s="174"/>
      <c r="K88" s="174"/>
      <c r="L88" s="174"/>
      <c r="M88" s="174"/>
      <c r="N88" s="174"/>
      <c r="O88" s="174"/>
      <c r="P88" s="175"/>
    </row>
    <row r="89" spans="2:16" ht="15" customHeight="1" x14ac:dyDescent="0.45">
      <c r="B89" s="188"/>
      <c r="C89" s="174"/>
      <c r="D89" s="174"/>
      <c r="E89" s="174"/>
      <c r="F89" s="174"/>
      <c r="G89" s="174"/>
      <c r="H89" s="174"/>
      <c r="I89" s="174"/>
      <c r="J89" s="174"/>
      <c r="K89" s="174"/>
      <c r="L89" s="174"/>
      <c r="M89" s="174"/>
      <c r="N89" s="174"/>
      <c r="O89" s="174"/>
      <c r="P89" s="175"/>
    </row>
    <row r="90" spans="2:16" ht="15" customHeight="1" x14ac:dyDescent="0.45">
      <c r="B90" s="173"/>
      <c r="C90" s="174"/>
      <c r="D90" s="174"/>
      <c r="E90" s="174"/>
      <c r="F90" s="174"/>
      <c r="G90" s="174"/>
      <c r="H90" s="174"/>
      <c r="I90" s="174"/>
      <c r="J90" s="174"/>
      <c r="K90" s="174"/>
      <c r="L90" s="174"/>
      <c r="M90" s="174"/>
      <c r="N90" s="174"/>
      <c r="O90" s="174"/>
      <c r="P90" s="175"/>
    </row>
    <row r="91" spans="2:16" ht="15" customHeight="1" x14ac:dyDescent="0.45">
      <c r="B91" s="173"/>
      <c r="C91" s="174"/>
      <c r="D91" s="174"/>
      <c r="E91" s="174"/>
      <c r="F91" s="174"/>
      <c r="G91" s="174"/>
      <c r="H91" s="174"/>
      <c r="I91" s="174"/>
      <c r="J91" s="174"/>
      <c r="K91" s="174"/>
      <c r="L91" s="174"/>
      <c r="M91" s="174"/>
      <c r="N91" s="174"/>
      <c r="O91" s="174"/>
      <c r="P91" s="175"/>
    </row>
    <row r="92" spans="2:16" ht="15" customHeight="1" x14ac:dyDescent="0.45">
      <c r="B92" s="173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5"/>
    </row>
    <row r="93" spans="2:16" ht="15" customHeight="1" x14ac:dyDescent="0.45">
      <c r="B93" s="173"/>
      <c r="C93" s="174"/>
      <c r="D93" s="174"/>
      <c r="E93" s="174"/>
      <c r="F93" s="174"/>
      <c r="G93" s="174"/>
      <c r="H93" s="174"/>
      <c r="I93" s="174"/>
      <c r="J93" s="174"/>
      <c r="K93" s="174"/>
      <c r="L93" s="174"/>
      <c r="M93" s="174"/>
      <c r="N93" s="174"/>
      <c r="O93" s="174"/>
      <c r="P93" s="175"/>
    </row>
    <row r="94" spans="2:16" ht="15" customHeight="1" x14ac:dyDescent="0.45">
      <c r="B94" s="173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5"/>
    </row>
    <row r="95" spans="2:16" ht="15" customHeight="1" x14ac:dyDescent="0.45">
      <c r="B95" s="173"/>
      <c r="C95" s="174"/>
      <c r="D95" s="174"/>
      <c r="E95" s="174"/>
      <c r="F95" s="174"/>
      <c r="G95" s="174"/>
      <c r="H95" s="174"/>
      <c r="I95" s="174"/>
      <c r="J95" s="174"/>
      <c r="K95" s="174"/>
      <c r="L95" s="174"/>
      <c r="M95" s="174"/>
      <c r="N95" s="174"/>
      <c r="O95" s="174"/>
      <c r="P95" s="175"/>
    </row>
    <row r="96" spans="2:16" ht="15" customHeight="1" x14ac:dyDescent="0.45">
      <c r="B96" s="173"/>
      <c r="C96" s="174"/>
      <c r="D96" s="174"/>
      <c r="E96" s="174"/>
      <c r="F96" s="174"/>
      <c r="G96" s="174"/>
      <c r="H96" s="174"/>
      <c r="I96" s="174"/>
      <c r="J96" s="174"/>
      <c r="K96" s="174"/>
      <c r="L96" s="174"/>
      <c r="M96" s="174"/>
      <c r="N96" s="174"/>
      <c r="O96" s="174"/>
      <c r="P96" s="175"/>
    </row>
    <row r="97" spans="2:16" ht="15" customHeight="1" x14ac:dyDescent="0.45">
      <c r="B97" s="173"/>
      <c r="C97" s="174"/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4"/>
      <c r="P97" s="175"/>
    </row>
    <row r="98" spans="2:16" ht="15" customHeight="1" x14ac:dyDescent="0.45">
      <c r="B98" s="173"/>
      <c r="C98" s="174"/>
      <c r="D98" s="174"/>
      <c r="E98" s="174"/>
      <c r="F98" s="174"/>
      <c r="G98" s="174"/>
      <c r="H98" s="174"/>
      <c r="I98" s="174"/>
      <c r="J98" s="174"/>
      <c r="K98" s="174"/>
      <c r="L98" s="174"/>
      <c r="M98" s="174"/>
      <c r="N98" s="174"/>
      <c r="O98" s="174"/>
      <c r="P98" s="175"/>
    </row>
    <row r="99" spans="2:16" ht="15" customHeight="1" x14ac:dyDescent="0.45">
      <c r="B99" s="185"/>
      <c r="C99" s="186"/>
      <c r="D99" s="186"/>
      <c r="E99" s="186"/>
      <c r="F99" s="186"/>
      <c r="G99" s="186"/>
      <c r="H99" s="186"/>
      <c r="I99" s="186"/>
      <c r="J99" s="186"/>
      <c r="K99" s="186"/>
      <c r="L99" s="186"/>
      <c r="M99" s="186"/>
      <c r="N99" s="186"/>
      <c r="O99" s="186"/>
      <c r="P99" s="18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KMTNet-CTIO</dc:creator>
  <cp:lastModifiedBy>KMTNet-CTIO</cp:lastModifiedBy>
  <cp:lastPrinted>2024-03-07T07:35:00Z</cp:lastPrinted>
  <dcterms:created xsi:type="dcterms:W3CDTF">2024-02-29T07:36:25Z</dcterms:created>
  <dcterms:modified xsi:type="dcterms:W3CDTF">2025-04-15T10:52:36Z</dcterms:modified>
</cp:coreProperties>
</file>