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3A7A3133-B5DB-426A-AA0C-1F915D10206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K31" i="1"/>
  <c r="C31" i="1"/>
  <c r="E31" i="1"/>
  <c r="D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<sst xmlns="http://schemas.openxmlformats.org/spreadsheetml/2006/main" count="219" uniqueCount="201">
  <si>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</si>
  <si>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</si>
  <si>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</si>
  <si>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</si>
  <si>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</si>
  <si>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</si>
  <si>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</si>
  <si>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</si>
  <si>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</si>
  <si>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</si>
  <si>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</si>
  <si>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</si>
  <si>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</si>
  <si>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</si>
  <si>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</si>
  <si>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</si>
  <si>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</si>
  <si>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</si>
  <si>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</si>
  <si>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</si>
  <si>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</si>
  <si>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</si>
  <si>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</si>
  <si>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</si>
  <si>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</si>
  <si>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</si>
  <si>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</si>
  <si>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</si>
  <si>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</si>
  <si>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</si>
  <si>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</si>
  <si>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</si>
  <si>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</si>
  <si>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</si>
  <si>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</si>
  <si>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</si>
  <si>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</si>
  <si>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</si>
  <si>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</si>
  <si>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</si>
  <si>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</si>
  <si>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</si>
  <si>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</si>
  <si>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</si>
  <si>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</si>
  <si>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</si>
  <si>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</si>
  <si>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</si>
  <si>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</si>
  <si>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</si>
  <si>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</si>
  <si>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</si>
  <si>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</si>
  <si>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</si>
  <si>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</si>
  <si>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</si>
  <si>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</si>
  <si>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</si>
  <si>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</si>
  <si>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</si>
  <si>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</si>
  <si>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</si>
  <si>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</si>
  <si>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</si>
  <si>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</si>
  <si>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</si>
  <si>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</si>
  <si>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</si>
  <si>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</si>
  <si>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</si>
  <si>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</si>
  <si>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</si>
  <si>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</si>
  <si>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</si>
  <si>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</si>
  <si>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</si>
  <si>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</si>
  <si>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</si>
  <si>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</si>
  <si>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</si>
  <si>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</si>
  <si>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</si>
  <si>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</si>
  <si>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</si>
  <si>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</si>
  <si>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</si>
  <si>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</si>
  <si>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</si>
  <si>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</si>
  <si>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</si>
  <si>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</si>
  <si>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</si>
  <si>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</si>
  <si>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</si>
  <si>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</si>
  <si>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</si>
  <si>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</si>
  <si>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</si>
  <si>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</si>
  <si>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</si>
  <si>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</si>
  <si>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</si>
  <si>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</si>
  <si>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</si>
  <si>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</si>
  <si>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</si>
  <si>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</si>
  <si>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</si>
  <si>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</si>
  <si>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</si>
  <si>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</si>
  <si>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</si>
  <si>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</si>
  <si>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</si>
  <si>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</si>
  <si>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</si>
  <si>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</si>
  <si>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</si>
  <si>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</si>
  <si>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</si>
  <si>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</si>
  <si>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</si>
  <si>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</si>
  <si>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</si>
  <si>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</si>
  <si>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</si>
  <si>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</si>
  <si>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</si>
  <si>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</si>
  <si>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</si>
  <si>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</si>
  <si>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</si>
  <si>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</si>
  <si>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</si>
  <si>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</si>
  <si>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</si>
  <si>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</si>
  <si>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</si>
  <si>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</si>
  <si>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</si>
  <si>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</si>
  <si>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</si>
  <si>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</si>
  <si>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</si>
  <si>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</si>
  <si>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</si>
  <si>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</si>
  <si>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</si>
  <si>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</si>
  <si>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</si>
  <si>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</si>
  <si>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</si>
  <si>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</si>
  <si>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</si>
  <si>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</si>
  <si>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</si>
  <si>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</si>
  <si>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</si>
  <si>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</si>
  <si>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</si>
  <si>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</si>
  <si>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</si>
  <si>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</si>
  <si>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</si>
  <si>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</si>
  <si>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</si>
  <si>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</si>
  <si>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</si>
  <si>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</si>
  <si>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</si>
  <si>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</si>
  <si>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</si>
  <si>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</si>
  <si>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</si>
  <si>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</si>
  <si>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</si>
  <si>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1. 월령 40% 이상으로 방풍막 설치</t>
    <phoneticPr fontId="3" type="noConversion"/>
  </si>
  <si>
    <t>N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</si>
  <si>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</si>
  <si>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</si>
  <si>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</si>
  <si>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</si>
  <si>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</si>
  <si>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KSP</t>
    <phoneticPr fontId="3" type="noConversion"/>
  </si>
  <si>
    <t>KAMP</t>
    <phoneticPr fontId="3" type="noConversion"/>
  </si>
  <si>
    <t>2. [UT 00:50-00:57] 상이 좋지 않아 Actuator 초기화</t>
    <phoneticPr fontId="3" type="noConversion"/>
  </si>
  <si>
    <t>3. [UT01:50-02:08] RA 포인팅 에러 후 RA 모터가 계속 도는 현상 발생 :  망원경 stow 후 해결</t>
    <phoneticPr fontId="3" type="noConversion"/>
  </si>
  <si>
    <t>4.  [UT01:50-02:08] 망원경 stow 중 Dome이 조금씩 도는 현상 발생 : 위치 초기화를 위해 Shutter를 닫는 중 값을 불러오지 못하는 현상 발생</t>
    <phoneticPr fontId="3" type="noConversion"/>
  </si>
  <si>
    <t xml:space="preserve">                              :  Shutter Control 프로그램 재부팅 : 타겟 위치로 이동 중 Shutter 값 불러오지 못하여 프로그램 재부팅하여 해결</t>
    <phoneticPr fontId="3" type="noConversion"/>
  </si>
  <si>
    <t>M_064988-064989:N</t>
    <phoneticPr fontId="3" type="noConversion"/>
  </si>
  <si>
    <t xml:space="preserve">1. [UT 07:29-31] BLG 로 옮기는 중 망원경이 벌지 위치가 아닌 다른 위치로 이동한 후 스크립트가 시작하지 않음 : stow 후 재실행하여 해결 </t>
    <phoneticPr fontId="3" type="noConversion"/>
  </si>
  <si>
    <t xml:space="preserve">            : limit에 걸리면서 위치 오류가 난 것으로 파악됨. </t>
    <phoneticPr fontId="3" type="noConversion"/>
  </si>
  <si>
    <t>5. [UT 04:32-04:34] 정전으로 인한 관측 멈춤 : 읽어오는 중이었기에 Oscillation은 없었음. 정산화 후 다음 타겟으로 이동.</t>
    <phoneticPr fontId="3" type="noConversion"/>
  </si>
  <si>
    <t xml:space="preserve">6. [UT 08:43-08:87] TCS 값은 불러오나 Shutter가 움직이지 않고, TCS 관련 프로그램이 상호작용이 되지 않아 X manager 재부팅하였음 </t>
    <phoneticPr fontId="3" type="noConversion"/>
  </si>
  <si>
    <t xml:space="preserve">                             : 재부팅 중 RA 모터의 신호가 F1로 떠 모터 재시작 후 stow 하여 해결</t>
    <phoneticPr fontId="3" type="noConversion"/>
  </si>
  <si>
    <t>R_065054</t>
    <phoneticPr fontId="3" type="noConversion"/>
  </si>
  <si>
    <t xml:space="preserve">            : 재부팅 중 돔 및 망원경 수동제어 후 t,mux reset 하여 해결</t>
    <phoneticPr fontId="3" type="noConversion"/>
  </si>
  <si>
    <t>7. [R_065054] [UT 09:05-09:17] TCS CRASH 및 RA 모터 오류코드 발생 후 촬영되어 slip 발생</t>
    <phoneticPr fontId="3" type="noConversion"/>
  </si>
  <si>
    <t>ALL</t>
    <phoneticPr fontId="3" type="noConversion"/>
  </si>
  <si>
    <t xml:space="preserve">50s/26k 40s/30k 30s/32k </t>
    <phoneticPr fontId="3" type="noConversion"/>
  </si>
  <si>
    <t>50s/29k 30s/28k 20s/30k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</si>
</sst>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81" zoomScale="146" zoomScaleNormal="146" workbookViewId="0">
      <selection activeCell="B95" sqref="B95:P9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59">
        <v>45708</v>
      </c>
      <c r="D3" s="160"/>
      <c r="E3" s="1"/>
      <c r="F3" s="1"/>
      <c r="G3" s="1"/>
      <c r="H3" s="1"/>
      <c r="I3" s="1"/>
      <c r="J3" s="1"/>
      <c r="K3" s="65" t="s">
        <v>2</v>
      </c>
      <c r="L3" s="161">
        <f>(P31-(P32+P33))/P31*100</f>
        <v>93.310463121783869</v>
      </c>
      <c r="M3" s="161"/>
      <c r="N3" s="65" t="s">
        <v>3</v>
      </c>
      <c r="O3" s="161">
        <f>(P31-P33)/P31*100</f>
        <v>93.310463121783869</v>
      </c>
      <c r="P3" s="161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4.1666666666666666E-3</v>
      </c>
      <c r="D9" s="8">
        <v>1.2</v>
      </c>
      <c r="E9" s="8">
        <v>15</v>
      </c>
      <c r="F9" s="8">
        <v>45</v>
      </c>
      <c r="G9" s="35" t="s">
        <v>177</v>
      </c>
      <c r="H9" s="8">
        <v>0.9</v>
      </c>
      <c r="I9" s="35">
        <v>52.1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0.20416666666666669</v>
      </c>
      <c r="D10" s="8">
        <v>1.2</v>
      </c>
      <c r="E10" s="8">
        <v>14.5</v>
      </c>
      <c r="F10" s="8">
        <v>51</v>
      </c>
      <c r="G10" s="113" t="s">
        <v>177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J17</f>
        <v>0.40902777777777777</v>
      </c>
      <c r="D11" s="14">
        <v>0.9</v>
      </c>
      <c r="E11" s="14">
        <v>14.6</v>
      </c>
      <c r="F11" s="14">
        <v>49</v>
      </c>
      <c r="G11" s="35" t="s">
        <v>177</v>
      </c>
      <c r="H11" s="14">
        <v>0.3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24.40486111111111</v>
      </c>
      <c r="D12" s="18">
        <f>AVERAGE(D9:D11)</f>
        <v>1.0999999999999999</v>
      </c>
      <c r="E12" s="18">
        <f>AVERAGE(E9:E11)</f>
        <v>14.700000000000001</v>
      </c>
      <c r="F12" s="19">
        <f>AVERAGE(F9:F11)</f>
        <v>48.333333333333336</v>
      </c>
      <c r="G12" s="20"/>
      <c r="H12" s="21">
        <f>AVERAGE(H9:H11)</f>
        <v>0.83333333333333337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183</v>
      </c>
      <c r="G16" s="26" t="s">
        <v>184</v>
      </c>
      <c r="H16" s="26" t="s">
        <v>182</v>
      </c>
      <c r="I16" s="26" t="s">
        <v>174</v>
      </c>
      <c r="J16" s="26" t="s">
        <v>198</v>
      </c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0.96875</v>
      </c>
      <c r="D17" s="27">
        <v>0.97291666666666676</v>
      </c>
      <c r="E17" s="27">
        <v>4.1666666666666666E-3</v>
      </c>
      <c r="F17" s="27">
        <v>2.5694444444444447E-2</v>
      </c>
      <c r="G17" s="27">
        <v>0.24652777777777779</v>
      </c>
      <c r="H17" s="27">
        <v>0.31527777777777777</v>
      </c>
      <c r="I17" s="27">
        <v>0.38680555555555557</v>
      </c>
      <c r="J17" s="27">
        <v>0.40902777777777777</v>
      </c>
      <c r="K17" s="27"/>
      <c r="L17" s="27"/>
      <c r="M17" s="27"/>
      <c r="N17" s="27"/>
      <c r="O17" s="27"/>
      <c r="P17" s="27">
        <v>0.42291666666666666</v>
      </c>
    </row>
    <row r="18" spans="2:16" ht="14.15" customHeight="1" x14ac:dyDescent="0.45">
      <c r="B18" s="34" t="s">
        <v>43</v>
      </c>
      <c r="C18" s="26">
        <v>64825</v>
      </c>
      <c r="D18" s="26">
        <v>64826</v>
      </c>
      <c r="E18" s="26">
        <v>64831</v>
      </c>
      <c r="F18" s="26">
        <v>64845</v>
      </c>
      <c r="G18" s="26">
        <v>64977</v>
      </c>
      <c r="H18" s="26">
        <v>65019</v>
      </c>
      <c r="I18" s="26">
        <v>65055</v>
      </c>
      <c r="J18" s="26">
        <v>65059</v>
      </c>
      <c r="K18" s="26"/>
      <c r="L18" s="26"/>
      <c r="M18" s="26"/>
      <c r="N18" s="26"/>
      <c r="O18" s="26"/>
      <c r="P18" s="26">
        <v>65081</v>
      </c>
    </row>
    <row r="19" spans="2:16" ht="14.15" customHeight="1" thickBot="1" x14ac:dyDescent="0.5">
      <c r="B19" s="13" t="s">
        <v>44</v>
      </c>
      <c r="C19" s="28"/>
      <c r="D19" s="26">
        <v>64830</v>
      </c>
      <c r="E19" s="26">
        <v>64844</v>
      </c>
      <c r="F19" s="29">
        <v>64976</v>
      </c>
      <c r="G19" s="29">
        <v>65018</v>
      </c>
      <c r="H19" s="29">
        <v>65054</v>
      </c>
      <c r="I19" s="26">
        <v>65068</v>
      </c>
      <c r="J19" s="29">
        <v>65080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14</v>
      </c>
      <c r="F20" s="32">
        <f t="shared" si="0"/>
        <v>132</v>
      </c>
      <c r="G20" s="32">
        <f t="shared" si="0"/>
        <v>42</v>
      </c>
      <c r="H20" s="32">
        <f t="shared" si="0"/>
        <v>36</v>
      </c>
      <c r="I20" s="32">
        <f t="shared" si="0"/>
        <v>14</v>
      </c>
      <c r="J20" s="32">
        <f t="shared" si="0"/>
        <v>22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4" t="s">
        <v>22</v>
      </c>
      <c r="D22" s="34" t="s">
        <v>24</v>
      </c>
      <c r="E22" s="34" t="s">
        <v>47</v>
      </c>
      <c r="F22" s="170" t="s">
        <v>48</v>
      </c>
      <c r="G22" s="170"/>
      <c r="H22" s="170"/>
      <c r="I22" s="170"/>
      <c r="J22" s="34" t="s">
        <v>22</v>
      </c>
      <c r="K22" s="34" t="s">
        <v>24</v>
      </c>
      <c r="L22" s="34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5"/>
      <c r="D23" s="35"/>
      <c r="E23" s="113" t="s">
        <v>178</v>
      </c>
      <c r="F23" s="157"/>
      <c r="G23" s="157"/>
      <c r="H23" s="157"/>
      <c r="I23" s="157"/>
      <c r="J23" s="113"/>
      <c r="K23" s="113"/>
      <c r="L23" s="113" t="s">
        <v>179</v>
      </c>
      <c r="M23" s="157"/>
      <c r="N23" s="157"/>
      <c r="O23" s="157"/>
      <c r="P23" s="157"/>
    </row>
    <row r="24" spans="2:16" ht="13.5" customHeight="1" x14ac:dyDescent="0.45">
      <c r="B24" s="169"/>
      <c r="C24" s="35"/>
      <c r="D24" s="35"/>
      <c r="E24" s="113" t="s">
        <v>180</v>
      </c>
      <c r="F24" s="157"/>
      <c r="G24" s="157"/>
      <c r="H24" s="157"/>
      <c r="I24" s="157"/>
      <c r="J24" s="113">
        <v>65069</v>
      </c>
      <c r="K24" s="113">
        <v>65071</v>
      </c>
      <c r="L24" s="113" t="s">
        <v>181</v>
      </c>
      <c r="M24" s="157" t="s">
        <v>199</v>
      </c>
      <c r="N24" s="157"/>
      <c r="O24" s="157"/>
      <c r="P24" s="157"/>
    </row>
    <row r="25" spans="2:16" ht="13.5" customHeight="1" x14ac:dyDescent="0.45">
      <c r="B25" s="169"/>
      <c r="C25" s="35"/>
      <c r="D25" s="35"/>
      <c r="E25" s="113" t="s">
        <v>181</v>
      </c>
      <c r="F25" s="157"/>
      <c r="G25" s="157"/>
      <c r="H25" s="157"/>
      <c r="I25" s="157"/>
      <c r="J25" s="113"/>
      <c r="K25" s="113"/>
      <c r="L25" s="113" t="s">
        <v>180</v>
      </c>
      <c r="M25" s="157"/>
      <c r="N25" s="157"/>
      <c r="O25" s="157"/>
      <c r="P25" s="157"/>
    </row>
    <row r="26" spans="2:16" ht="13.5" customHeight="1" x14ac:dyDescent="0.45">
      <c r="B26" s="169"/>
      <c r="C26" s="35"/>
      <c r="D26" s="35"/>
      <c r="E26" s="113" t="s">
        <v>179</v>
      </c>
      <c r="F26" s="157"/>
      <c r="G26" s="157"/>
      <c r="H26" s="157"/>
      <c r="I26" s="157"/>
      <c r="J26" s="113">
        <v>65072</v>
      </c>
      <c r="K26" s="113">
        <v>65074</v>
      </c>
      <c r="L26" s="113" t="s">
        <v>178</v>
      </c>
      <c r="M26" s="157" t="s">
        <v>200</v>
      </c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49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6.7361111111111108E-2</v>
      </c>
      <c r="D30" s="42">
        <v>0.21388888888888891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0.34375</v>
      </c>
    </row>
    <row r="31" spans="2:16" ht="14.15" customHeight="1" x14ac:dyDescent="0.45">
      <c r="B31" s="36" t="s">
        <v>164</v>
      </c>
      <c r="C31" s="46">
        <f>I17-H17</f>
        <v>7.1527777777777801E-2</v>
      </c>
      <c r="D31" s="7">
        <f>G17-F17</f>
        <v>0.22083333333333335</v>
      </c>
      <c r="E31" s="7">
        <f>H17-G17</f>
        <v>6.8749999999999978E-2</v>
      </c>
      <c r="F31" s="7"/>
      <c r="G31" s="7"/>
      <c r="H31" s="7"/>
      <c r="I31" s="7"/>
      <c r="J31" s="7"/>
      <c r="K31" s="7">
        <f>F17-E17+J17-I17</f>
        <v>4.3749999999999956E-2</v>
      </c>
      <c r="L31" s="7"/>
      <c r="M31" s="7"/>
      <c r="N31" s="7"/>
      <c r="O31" s="47"/>
      <c r="P31" s="45">
        <f>SUM(C31:N31)</f>
        <v>0.40486111111111112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8.3333333333333332E-3</v>
      </c>
      <c r="D33" s="52">
        <v>1.7361111111111112E-2</v>
      </c>
      <c r="E33" s="52">
        <v>1.3888888888888889E-3</v>
      </c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2.7083333333333331E-2</v>
      </c>
    </row>
    <row r="34" spans="2:16" ht="14.15" customHeight="1" x14ac:dyDescent="0.45">
      <c r="B34" s="106" t="s">
        <v>165</v>
      </c>
      <c r="C34" s="108">
        <f>C31-C32-C33</f>
        <v>6.319444444444447E-2</v>
      </c>
      <c r="D34" s="108">
        <f t="shared" ref="D34:N34" si="1">D31-D32-D33</f>
        <v>0.20347222222222225</v>
      </c>
      <c r="E34" s="108">
        <f t="shared" si="1"/>
        <v>6.7361111111111094E-2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4.3749999999999956E-2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0.37777777777777777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52" t="s">
        <v>189</v>
      </c>
      <c r="D36" s="152"/>
      <c r="E36" s="152" t="s">
        <v>195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190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 t="s">
        <v>191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166</v>
      </c>
      <c r="C53" s="172"/>
      <c r="D53" s="111">
        <v>1.39</v>
      </c>
      <c r="E53" s="111">
        <v>0.71</v>
      </c>
      <c r="F53" s="111">
        <v>0.8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167</v>
      </c>
      <c r="C54" s="175"/>
      <c r="D54" s="175"/>
      <c r="E54" s="175"/>
      <c r="F54" s="111">
        <v>22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6" t="s">
        <v>68</v>
      </c>
      <c r="C56" s="126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7" t="s">
        <v>69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70</v>
      </c>
      <c r="O57" s="128"/>
      <c r="P57" s="131"/>
    </row>
    <row r="58" spans="2:16" ht="17.149999999999999" customHeight="1" x14ac:dyDescent="0.45">
      <c r="B58" s="132" t="s">
        <v>71</v>
      </c>
      <c r="C58" s="133"/>
      <c r="D58" s="134"/>
      <c r="E58" s="132" t="s">
        <v>72</v>
      </c>
      <c r="F58" s="133"/>
      <c r="G58" s="134"/>
      <c r="H58" s="133" t="s">
        <v>73</v>
      </c>
      <c r="I58" s="133"/>
      <c r="J58" s="133"/>
      <c r="K58" s="135" t="s">
        <v>74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75</v>
      </c>
      <c r="C59" s="115"/>
      <c r="D59" s="57" t="b">
        <v>1</v>
      </c>
      <c r="E59" s="114" t="s">
        <v>76</v>
      </c>
      <c r="F59" s="115"/>
      <c r="G59" s="57" t="b">
        <v>1</v>
      </c>
      <c r="H59" s="122" t="s">
        <v>77</v>
      </c>
      <c r="I59" s="115"/>
      <c r="J59" s="57" t="b">
        <v>1</v>
      </c>
      <c r="K59" s="122" t="s">
        <v>78</v>
      </c>
      <c r="L59" s="115"/>
      <c r="M59" s="57" t="b">
        <v>1</v>
      </c>
      <c r="N59" s="123" t="s">
        <v>79</v>
      </c>
      <c r="O59" s="115"/>
      <c r="P59" s="57" t="b">
        <v>1</v>
      </c>
    </row>
    <row r="60" spans="2:16" ht="20.149999999999999" customHeight="1" x14ac:dyDescent="0.45">
      <c r="B60" s="114" t="s">
        <v>80</v>
      </c>
      <c r="C60" s="115"/>
      <c r="D60" s="57" t="b">
        <v>1</v>
      </c>
      <c r="E60" s="114" t="s">
        <v>81</v>
      </c>
      <c r="F60" s="115"/>
      <c r="G60" s="57" t="b">
        <v>1</v>
      </c>
      <c r="H60" s="122" t="s">
        <v>82</v>
      </c>
      <c r="I60" s="115"/>
      <c r="J60" s="57" t="b">
        <v>1</v>
      </c>
      <c r="K60" s="122" t="s">
        <v>83</v>
      </c>
      <c r="L60" s="115"/>
      <c r="M60" s="57" t="b">
        <v>1</v>
      </c>
      <c r="N60" s="123" t="s">
        <v>84</v>
      </c>
      <c r="O60" s="115"/>
      <c r="P60" s="57" t="b">
        <v>1</v>
      </c>
    </row>
    <row r="61" spans="2:16" ht="20.149999999999999" customHeight="1" x14ac:dyDescent="0.45">
      <c r="B61" s="114" t="s">
        <v>85</v>
      </c>
      <c r="C61" s="115"/>
      <c r="D61" s="57" t="b">
        <v>1</v>
      </c>
      <c r="E61" s="114" t="s">
        <v>86</v>
      </c>
      <c r="F61" s="115"/>
      <c r="G61" s="57" t="b">
        <v>1</v>
      </c>
      <c r="H61" s="122" t="s">
        <v>87</v>
      </c>
      <c r="I61" s="115"/>
      <c r="J61" s="57" t="b">
        <v>1</v>
      </c>
      <c r="K61" s="122" t="s">
        <v>88</v>
      </c>
      <c r="L61" s="115"/>
      <c r="M61" s="57" t="b">
        <v>1</v>
      </c>
      <c r="N61" s="123" t="s">
        <v>89</v>
      </c>
      <c r="O61" s="115"/>
      <c r="P61" s="57" t="b">
        <v>1</v>
      </c>
    </row>
    <row r="62" spans="2:16" ht="20.149999999999999" customHeight="1" x14ac:dyDescent="0.45">
      <c r="B62" s="122" t="s">
        <v>87</v>
      </c>
      <c r="C62" s="115"/>
      <c r="D62" s="57" t="b">
        <v>1</v>
      </c>
      <c r="E62" s="114" t="s">
        <v>90</v>
      </c>
      <c r="F62" s="115"/>
      <c r="G62" s="57" t="b">
        <v>1</v>
      </c>
      <c r="H62" s="122" t="s">
        <v>91</v>
      </c>
      <c r="I62" s="115"/>
      <c r="J62" s="57" t="b">
        <v>0</v>
      </c>
      <c r="K62" s="122" t="s">
        <v>92</v>
      </c>
      <c r="L62" s="115"/>
      <c r="M62" s="57" t="b">
        <v>1</v>
      </c>
      <c r="N62" s="123" t="s">
        <v>82</v>
      </c>
      <c r="O62" s="115"/>
      <c r="P62" s="57" t="b">
        <v>1</v>
      </c>
    </row>
    <row r="63" spans="2:16" ht="20.149999999999999" customHeight="1" x14ac:dyDescent="0.45">
      <c r="B63" s="122" t="s">
        <v>93</v>
      </c>
      <c r="C63" s="115"/>
      <c r="D63" s="57" t="b">
        <v>1</v>
      </c>
      <c r="E63" s="114" t="s">
        <v>94</v>
      </c>
      <c r="F63" s="115"/>
      <c r="G63" s="57" t="b">
        <v>1</v>
      </c>
      <c r="H63" s="67"/>
      <c r="I63" s="68"/>
      <c r="J63" s="69"/>
      <c r="K63" s="122" t="s">
        <v>95</v>
      </c>
      <c r="L63" s="115"/>
      <c r="M63" s="57" t="b">
        <v>1</v>
      </c>
      <c r="N63" s="123" t="s">
        <v>162</v>
      </c>
      <c r="O63" s="115"/>
      <c r="P63" s="57" t="b">
        <v>1</v>
      </c>
    </row>
    <row r="64" spans="2:16" ht="20.149999999999999" customHeight="1" x14ac:dyDescent="0.45">
      <c r="B64" s="122" t="s">
        <v>96</v>
      </c>
      <c r="C64" s="115"/>
      <c r="D64" s="57" t="b">
        <v>0</v>
      </c>
      <c r="E64" s="114" t="s">
        <v>97</v>
      </c>
      <c r="F64" s="115"/>
      <c r="G64" s="57" t="b">
        <v>1</v>
      </c>
      <c r="H64" s="70"/>
      <c r="I64" s="71"/>
      <c r="J64" s="72"/>
      <c r="K64" s="124" t="s">
        <v>98</v>
      </c>
      <c r="L64" s="12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4" t="s">
        <v>161</v>
      </c>
      <c r="F65" s="11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6" t="s">
        <v>104</v>
      </c>
      <c r="C69" s="116"/>
      <c r="D69" s="80"/>
      <c r="E69" s="80"/>
      <c r="F69" s="118" t="s">
        <v>105</v>
      </c>
      <c r="G69" s="120" t="s">
        <v>106</v>
      </c>
      <c r="H69" s="80"/>
      <c r="I69" s="116" t="s">
        <v>107</v>
      </c>
      <c r="J69" s="116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7"/>
      <c r="C70" s="117"/>
      <c r="D70" s="84"/>
      <c r="E70" s="85"/>
      <c r="F70" s="119"/>
      <c r="G70" s="121"/>
      <c r="H70" s="86"/>
      <c r="I70" s="117"/>
      <c r="J70" s="117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2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-161.69999999999999</v>
      </c>
      <c r="D72" s="59">
        <v>-163.4</v>
      </c>
      <c r="E72" s="99" t="s">
        <v>117</v>
      </c>
      <c r="F72" s="59">
        <v>19</v>
      </c>
      <c r="G72" s="59">
        <v>18.100000000000001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</v>
      </c>
      <c r="D73" s="59">
        <v>-166.5</v>
      </c>
      <c r="E73" s="101" t="s">
        <v>121</v>
      </c>
      <c r="F73" s="60">
        <v>42</v>
      </c>
      <c r="G73" s="60">
        <v>39.1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-190.9</v>
      </c>
      <c r="D74" s="59">
        <v>-190.8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-105.3</v>
      </c>
      <c r="D75" s="59">
        <v>-110.8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36.1</v>
      </c>
      <c r="D76" s="59">
        <v>27.1</v>
      </c>
      <c r="E76" s="101" t="s">
        <v>136</v>
      </c>
      <c r="F76" s="61">
        <v>5</v>
      </c>
      <c r="G76" s="61">
        <v>5</v>
      </c>
      <c r="H76" s="102"/>
      <c r="I76" s="96" t="s">
        <v>137</v>
      </c>
      <c r="J76" s="58">
        <v>1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31.9</v>
      </c>
      <c r="D77" s="59">
        <v>23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30.2</v>
      </c>
      <c r="D78" s="59">
        <v>21.2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28.9</v>
      </c>
      <c r="D79" s="59">
        <v>19.8</v>
      </c>
      <c r="E79" s="99" t="s">
        <v>151</v>
      </c>
      <c r="F79" s="59">
        <v>21.7</v>
      </c>
      <c r="G79" s="59">
        <v>15.3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8.5500000000000005E-5</v>
      </c>
      <c r="D80" s="63">
        <v>8.1799999999999996E-5</v>
      </c>
      <c r="E80" s="101" t="s">
        <v>156</v>
      </c>
      <c r="F80" s="60">
        <v>36.1</v>
      </c>
      <c r="G80" s="60">
        <v>49.1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160</v>
      </c>
      <c r="C84" s="162"/>
    </row>
    <row r="85" spans="2:16" ht="15" customHeight="1" x14ac:dyDescent="0.45">
      <c r="B85" s="163" t="s">
        <v>176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 t="s">
        <v>185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 t="s">
        <v>186</v>
      </c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 t="s">
        <v>187</v>
      </c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 t="s">
        <v>188</v>
      </c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 t="s">
        <v>192</v>
      </c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 t="s">
        <v>193</v>
      </c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 t="s">
        <v>194</v>
      </c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 t="s">
        <v>197</v>
      </c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 t="s">
        <v>196</v>
      </c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2025-02-20T10:12:27Z</dcterms:modified>
</cp:coreProperties>
</file>