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월\"/>
    </mc:Choice>
  </mc:AlternateContent>
  <xr:revisionPtr revIDLastSave="0" documentId="13_ncr:1_{0475F04D-6F4D-4525-A9EF-C34C06152CD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D31" i="1"/>
  <c r="K31" i="1"/>
  <c r="E31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<sst xmlns="http://schemas.openxmlformats.org/spreadsheetml/2006/main" count="209" uniqueCount="192">
  <si>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</si>
  <si>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</si>
  <si>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</si>
  <si>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</si>
  <si>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</si>
  <si>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</si>
  <si>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</si>
  <si>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</si>
  <si>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</si>
  <si>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</si>
  <si>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</si>
  <si>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</si>
  <si>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</si>
  <si>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</si>
  <si>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</si>
  <si>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</si>
  <si>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</si>
  <si>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</si>
  <si>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</si>
  <si>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</si>
  <si>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</si>
  <si>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</si>
  <si>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</si>
  <si>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</si>
  <si>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</si>
  <si>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</si>
  <si>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</si>
  <si>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</si>
  <si>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</si>
  <si>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</si>
  <si>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</si>
  <si>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</si>
  <si>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</si>
  <si>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</si>
  <si>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</si>
  <si>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</si>
  <si>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</si>
  <si>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</si>
  <si>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</si>
  <si>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</si>
  <si>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</si>
  <si>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</si>
  <si>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</si>
  <si>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</si>
  <si>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</si>
  <si>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</si>
  <si>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</si>
  <si>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</si>
  <si>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</si>
  <si>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</si>
  <si>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</si>
  <si>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</si>
  <si>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</si>
  <si>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</si>
  <si>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</si>
  <si>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</si>
  <si>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</si>
  <si>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</si>
  <si>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</si>
  <si>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</si>
  <si>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</si>
  <si>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</si>
  <si>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</si>
  <si>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</si>
  <si>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</si>
  <si>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</si>
  <si>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</si>
  <si>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</si>
  <si>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</si>
  <si>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</si>
  <si>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</si>
  <si>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</si>
  <si>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</si>
  <si>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</si>
  <si>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</si>
  <si>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</si>
  <si>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</si>
  <si>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</si>
  <si>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</si>
  <si>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</si>
  <si>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</si>
  <si>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</si>
  <si>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</si>
  <si>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</si>
  <si>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</si>
  <si>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</si>
  <si>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</si>
  <si>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</si>
  <si>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</si>
  <si>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</si>
  <si>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</si>
  <si>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</si>
  <si>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</si>
  <si>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</si>
  <si>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</si>
  <si>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</si>
  <si>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</si>
  <si>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</si>
  <si>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</si>
  <si>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</si>
  <si>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</si>
  <si>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</si>
  <si>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</si>
  <si>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</si>
  <si>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</si>
  <si>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</si>
  <si>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</si>
  <si>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</si>
  <si>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</si>
  <si>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</si>
  <si>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</si>
  <si>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</si>
  <si>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</si>
  <si>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</si>
  <si>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</si>
  <si>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</si>
  <si>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</si>
  <si>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</si>
  <si>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</si>
  <si>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</si>
  <si>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</si>
  <si>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</si>
  <si>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</si>
  <si>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</si>
  <si>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</si>
  <si>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</si>
  <si>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</si>
  <si>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</si>
  <si>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</si>
  <si>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</si>
  <si>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</si>
  <si>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</si>
  <si>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</si>
  <si>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</si>
  <si>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</si>
  <si>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</si>
  <si>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</si>
  <si>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</si>
  <si>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</si>
  <si>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</si>
  <si>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</si>
  <si>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</si>
  <si>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</si>
  <si>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</si>
  <si>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</si>
  <si>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</si>
  <si>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</si>
  <si>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</si>
  <si>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</si>
  <si>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</si>
  <si>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</si>
  <si>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</si>
  <si>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</si>
  <si>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</si>
  <si>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</si>
  <si>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</si>
  <si>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</si>
  <si>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</si>
  <si>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</si>
  <si>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</si>
  <si>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</si>
  <si>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</si>
  <si>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</si>
  <si>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</si>
  <si>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</si>
  <si>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</si>
  <si>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</si>
  <si>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</si>
  <si>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</si>
  <si>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</si>
  <si>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</si>
  <si>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</si>
  <si>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</si>
  <si>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</si>
  <si>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</si>
  <si>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</si>
  <si>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</si>
  <si>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</si>
  <si>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</si>
  <si>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TMT</t>
    <phoneticPr fontId="3" type="noConversion"/>
  </si>
  <si>
    <t>ALL</t>
    <phoneticPr fontId="3" type="noConversion"/>
  </si>
  <si>
    <t>1. 월령 40% 이상으로 방풍막 설치</t>
    <phoneticPr fontId="3" type="noConversion"/>
  </si>
  <si>
    <t>박다운</t>
    <phoneticPr fontId="3" type="noConversion"/>
  </si>
  <si>
    <t>KSP</t>
    <phoneticPr fontId="3" type="noConversion"/>
  </si>
  <si>
    <t>KAMP</t>
    <phoneticPr fontId="3" type="noConversion"/>
  </si>
  <si>
    <t>ENG-KSP</t>
    <phoneticPr fontId="3" type="noConversion"/>
  </si>
  <si>
    <t>S</t>
    <phoneticPr fontId="3" type="noConversion"/>
  </si>
  <si>
    <t>1. [E_055858-055865] TCS GUI에서Auto Dome 미실행 상태로 관측 진행</t>
    <phoneticPr fontId="3" type="noConversion"/>
  </si>
  <si>
    <t>E_055858-055865</t>
    <phoneticPr fontId="3" type="noConversion"/>
  </si>
  <si>
    <t>C_055972-055981</t>
    <phoneticPr fontId="3" type="noConversion"/>
  </si>
  <si>
    <t>2. [UT 05:20 - 05:31] [HA+1:34]  망원경이 흔들리며 스크립트가 실행되지 않음 : TCC, EIB, MOTOR 재시작 후 해결</t>
    <phoneticPr fontId="3" type="noConversion"/>
  </si>
  <si>
    <t>L_056036-56080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</si>
</sst>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7" zoomScale="145" zoomScaleNormal="145" workbookViewId="0">
      <selection activeCell="D81" sqref="D81"/>
    </sheetView>
  </sheetViews>
  <sheetFormatPr defaultColWidth="0" defaultRowHeight="11.5" zeroHeight="1" x14ac:dyDescent="0.45"/>
  <cols>
    <col min="1" max="1" width="0.7265625" style="63" customWidth="1"/>
    <col min="2" max="2" width="7.7265625" style="63" customWidth="1"/>
    <col min="3" max="16" width="6.7265625" style="63" customWidth="1"/>
    <col min="17" max="17" width="0.7265625" style="63" customWidth="1"/>
    <col min="18" max="18" width="9.1796875" style="63" hidden="1" customWidth="1"/>
    <col min="19" max="16384" width="9.1796875" style="63" hidden="1"/>
  </cols>
  <sheetData>
    <row r="1" spans="2:16" ht="13.5" customHeight="1" x14ac:dyDescent="0.45"/>
    <row r="2" spans="2:16" ht="14.25" customHeight="1" thickBot="1" x14ac:dyDescent="0.5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2" t="s">
        <v>1</v>
      </c>
      <c r="C3" s="159">
        <v>45673</v>
      </c>
      <c r="D3" s="160"/>
      <c r="E3" s="1"/>
      <c r="F3" s="1"/>
      <c r="G3" s="1"/>
      <c r="H3" s="1"/>
      <c r="I3" s="1"/>
      <c r="J3" s="1"/>
      <c r="K3" s="64" t="s">
        <v>2</v>
      </c>
      <c r="L3" s="161">
        <f>(P31-(P32+P33))/P31*100</f>
        <v>97.808764940239058</v>
      </c>
      <c r="M3" s="161"/>
      <c r="N3" s="64" t="s">
        <v>3</v>
      </c>
      <c r="O3" s="161">
        <f>(P31-P33)/P31*100</f>
        <v>97.808764940239058</v>
      </c>
      <c r="P3" s="161"/>
    </row>
    <row r="4" spans="2:16" ht="14.25" customHeight="1" x14ac:dyDescent="0.45">
      <c r="B4" s="32" t="s">
        <v>4</v>
      </c>
      <c r="C4" s="2" t="s">
        <v>182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2" t="s">
        <v>5</v>
      </c>
      <c r="C5" s="65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8" t="s">
        <v>7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3"/>
      <c r="C8" s="32" t="s">
        <v>8</v>
      </c>
      <c r="D8" s="32" t="s">
        <v>9</v>
      </c>
      <c r="E8" s="32" t="s">
        <v>10</v>
      </c>
      <c r="F8" s="32" t="s">
        <v>11</v>
      </c>
      <c r="G8" s="32" t="s">
        <v>12</v>
      </c>
      <c r="H8" s="32" t="s">
        <v>13</v>
      </c>
      <c r="I8" s="32" t="s">
        <v>14</v>
      </c>
      <c r="J8" s="4" t="s">
        <v>15</v>
      </c>
      <c r="K8" s="5" t="s">
        <v>16</v>
      </c>
      <c r="L8" s="5" t="s">
        <v>17</v>
      </c>
      <c r="M8" s="5" t="s">
        <v>18</v>
      </c>
      <c r="N8" s="5" t="s">
        <v>19</v>
      </c>
      <c r="O8" s="5" t="s">
        <v>20</v>
      </c>
      <c r="P8" s="5" t="s">
        <v>21</v>
      </c>
    </row>
    <row r="9" spans="2:16" ht="14.25" customHeight="1" x14ac:dyDescent="0.45">
      <c r="B9" s="33" t="s">
        <v>22</v>
      </c>
      <c r="C9" s="6">
        <v>2.9166666666666664E-2</v>
      </c>
      <c r="D9" s="7">
        <v>1</v>
      </c>
      <c r="E9" s="7">
        <v>15.9</v>
      </c>
      <c r="F9" s="7">
        <v>55</v>
      </c>
      <c r="G9" s="34" t="s">
        <v>186</v>
      </c>
      <c r="H9" s="7">
        <v>0.3</v>
      </c>
      <c r="I9" s="34">
        <v>96.6</v>
      </c>
      <c r="J9" s="8">
        <f>IF(L9, 1, 0) + IF(M9, 2, 0) + IF(N9, 4, 0) + IF(O9, 8, 0) + IF(P9, 16, 0)</f>
        <v>1</v>
      </c>
      <c r="K9" s="9" t="b">
        <v>0</v>
      </c>
      <c r="L9" s="9" t="b">
        <v>1</v>
      </c>
      <c r="M9" s="9" t="b">
        <v>0</v>
      </c>
      <c r="N9" s="9" t="b">
        <v>0</v>
      </c>
      <c r="O9" s="9" t="b">
        <v>0</v>
      </c>
      <c r="P9" s="9" t="b">
        <v>0</v>
      </c>
    </row>
    <row r="10" spans="2:16" ht="14.25" customHeight="1" x14ac:dyDescent="0.45">
      <c r="B10" s="33" t="s">
        <v>23</v>
      </c>
      <c r="C10" s="6">
        <v>0.1763888888888889</v>
      </c>
      <c r="D10" s="7">
        <v>1.1000000000000001</v>
      </c>
      <c r="E10" s="7">
        <v>15.7</v>
      </c>
      <c r="F10" s="7">
        <v>48</v>
      </c>
      <c r="G10" s="113" t="s">
        <v>186</v>
      </c>
      <c r="H10" s="7">
        <v>1.1000000000000001</v>
      </c>
      <c r="I10" s="10"/>
      <c r="J10" s="8">
        <f>IF(L10, 1, 0) + IF(M10, 2, 0) + IF(N10, 4, 0) + IF(O10, 8, 0) + IF(P10, 16, 0)</f>
        <v>1</v>
      </c>
      <c r="K10" s="11" t="b">
        <v>0</v>
      </c>
      <c r="L10" s="11" t="b">
        <v>1</v>
      </c>
      <c r="M10" s="11" t="b">
        <v>0</v>
      </c>
      <c r="N10" s="11" t="b">
        <v>0</v>
      </c>
      <c r="O10" s="11" t="b">
        <v>0</v>
      </c>
      <c r="P10" s="11" t="b">
        <v>0</v>
      </c>
    </row>
    <row r="11" spans="2:16" ht="14.25" customHeight="1" thickBot="1" x14ac:dyDescent="0.5">
      <c r="B11" s="12" t="s">
        <v>24</v>
      </c>
      <c r="C11" s="26">
        <v>0.37777777777777777</v>
      </c>
      <c r="D11" s="13">
        <v>0.8</v>
      </c>
      <c r="E11" s="13">
        <v>14.7</v>
      </c>
      <c r="F11" s="13">
        <v>55</v>
      </c>
      <c r="G11" s="112" t="s">
        <v>186</v>
      </c>
      <c r="H11" s="13">
        <v>0.4</v>
      </c>
      <c r="I11" s="14"/>
      <c r="J11" s="8">
        <f>IF(L11, 1, 0) + IF(M11, 2, 0) + IF(N11, 4, 0) + IF(O11, 8, 0) + IF(P11, 16, 0)</f>
        <v>1</v>
      </c>
      <c r="K11" s="11" t="b">
        <v>0</v>
      </c>
      <c r="L11" s="11" t="b">
        <v>1</v>
      </c>
      <c r="M11" s="11" t="b">
        <v>0</v>
      </c>
      <c r="N11" s="11" t="b">
        <v>0</v>
      </c>
      <c r="O11" s="11" t="b">
        <v>0</v>
      </c>
      <c r="P11" s="11" t="b">
        <v>0</v>
      </c>
    </row>
    <row r="12" spans="2:16" ht="14.25" customHeight="1" thickBot="1" x14ac:dyDescent="0.5">
      <c r="B12" s="15" t="s">
        <v>25</v>
      </c>
      <c r="C12" s="16">
        <f>(24-C9)+C11</f>
        <v>24.348611111111111</v>
      </c>
      <c r="D12" s="17">
        <f>AVERAGE(D9:D11)</f>
        <v>0.96666666666666679</v>
      </c>
      <c r="E12" s="17">
        <f>AVERAGE(E9:E11)</f>
        <v>15.433333333333332</v>
      </c>
      <c r="F12" s="18">
        <f>AVERAGE(F9:F11)</f>
        <v>52.666666666666664</v>
      </c>
      <c r="G12" s="19"/>
      <c r="H12" s="20">
        <f>AVERAGE(H9:H11)</f>
        <v>0.60000000000000009</v>
      </c>
      <c r="I12" s="21"/>
      <c r="J12" s="22">
        <f>AVERAGE(J9:J11)</f>
        <v>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8" t="s">
        <v>26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3"/>
      <c r="C15" s="23" t="s">
        <v>27</v>
      </c>
      <c r="D15" s="24" t="s">
        <v>28</v>
      </c>
      <c r="E15" s="24" t="s">
        <v>29</v>
      </c>
      <c r="F15" s="24" t="s">
        <v>30</v>
      </c>
      <c r="G15" s="24" t="s">
        <v>31</v>
      </c>
      <c r="H15" s="24" t="s">
        <v>32</v>
      </c>
      <c r="I15" s="24" t="s">
        <v>33</v>
      </c>
      <c r="J15" s="24" t="s">
        <v>34</v>
      </c>
      <c r="K15" s="24" t="s">
        <v>35</v>
      </c>
      <c r="L15" s="24" t="s">
        <v>36</v>
      </c>
      <c r="M15" s="24" t="s">
        <v>37</v>
      </c>
      <c r="N15" s="24" t="s">
        <v>38</v>
      </c>
      <c r="O15" s="24" t="s">
        <v>39</v>
      </c>
      <c r="P15" s="32" t="s">
        <v>40</v>
      </c>
    </row>
    <row r="16" spans="2:16" ht="14.15" customHeight="1" x14ac:dyDescent="0.45">
      <c r="B16" s="33" t="s">
        <v>41</v>
      </c>
      <c r="C16" s="25" t="s">
        <v>176</v>
      </c>
      <c r="D16" s="25" t="s">
        <v>177</v>
      </c>
      <c r="E16" s="25" t="s">
        <v>178</v>
      </c>
      <c r="F16" s="25" t="s">
        <v>183</v>
      </c>
      <c r="G16" s="25" t="s">
        <v>185</v>
      </c>
      <c r="H16" s="25" t="s">
        <v>184</v>
      </c>
      <c r="I16" s="25" t="s">
        <v>179</v>
      </c>
      <c r="J16" s="25" t="s">
        <v>180</v>
      </c>
      <c r="K16" s="25"/>
      <c r="L16" s="25"/>
      <c r="M16" s="25"/>
      <c r="N16" s="25"/>
      <c r="O16" s="25"/>
      <c r="P16" s="25" t="s">
        <v>176</v>
      </c>
    </row>
    <row r="17" spans="2:16" ht="14.15" customHeight="1" x14ac:dyDescent="0.45">
      <c r="B17" s="33" t="s">
        <v>42</v>
      </c>
      <c r="C17" s="26">
        <v>0.96180555555555547</v>
      </c>
      <c r="D17" s="26">
        <v>0.96388888888888891</v>
      </c>
      <c r="E17" s="26">
        <v>2.9166666666666664E-2</v>
      </c>
      <c r="F17" s="26">
        <v>5.7638888888888885E-2</v>
      </c>
      <c r="G17" s="26">
        <v>0.14097222222222222</v>
      </c>
      <c r="H17" s="26">
        <v>0.29097222222222224</v>
      </c>
      <c r="I17" s="26">
        <v>0.35347222222222219</v>
      </c>
      <c r="J17" s="26">
        <v>0.37777777777777777</v>
      </c>
      <c r="K17" s="26"/>
      <c r="L17" s="26"/>
      <c r="M17" s="26"/>
      <c r="N17" s="26"/>
      <c r="O17" s="26"/>
      <c r="P17" s="26">
        <v>0.3840277777777778</v>
      </c>
    </row>
    <row r="18" spans="2:16" ht="14.15" customHeight="1" x14ac:dyDescent="0.45">
      <c r="B18" s="33" t="s">
        <v>43</v>
      </c>
      <c r="C18" s="25">
        <v>55851</v>
      </c>
      <c r="D18" s="25">
        <v>55852</v>
      </c>
      <c r="E18" s="25">
        <v>55857</v>
      </c>
      <c r="F18" s="25">
        <v>55875</v>
      </c>
      <c r="G18" s="25">
        <v>55933</v>
      </c>
      <c r="H18" s="25">
        <v>56026</v>
      </c>
      <c r="I18" s="25">
        <v>56067</v>
      </c>
      <c r="J18" s="25">
        <v>56081</v>
      </c>
      <c r="K18" s="25"/>
      <c r="L18" s="25"/>
      <c r="M18" s="25"/>
      <c r="N18" s="25"/>
      <c r="O18" s="25"/>
      <c r="P18" s="25">
        <v>56087</v>
      </c>
    </row>
    <row r="19" spans="2:16" ht="14.15" customHeight="1" thickBot="1" x14ac:dyDescent="0.5">
      <c r="B19" s="12" t="s">
        <v>44</v>
      </c>
      <c r="C19" s="27"/>
      <c r="D19" s="25">
        <f>E18-1</f>
        <v>55856</v>
      </c>
      <c r="E19" s="25">
        <f>F18-1</f>
        <v>55874</v>
      </c>
      <c r="F19" s="28">
        <v>55932</v>
      </c>
      <c r="G19" s="28">
        <v>56025</v>
      </c>
      <c r="H19" s="28">
        <v>56066</v>
      </c>
      <c r="I19" s="28">
        <v>56080</v>
      </c>
      <c r="J19" s="28">
        <v>56086</v>
      </c>
      <c r="K19" s="28"/>
      <c r="L19" s="28"/>
      <c r="M19" s="28"/>
      <c r="N19" s="25"/>
      <c r="O19" s="25"/>
      <c r="P19" s="27"/>
    </row>
    <row r="20" spans="2:16" ht="14.15" customHeight="1" thickBot="1" x14ac:dyDescent="0.5">
      <c r="B20" s="29" t="s">
        <v>45</v>
      </c>
      <c r="C20" s="27"/>
      <c r="D20" s="30">
        <f>IF(ISNUMBER(D18),D19-D18+1,"")</f>
        <v>5</v>
      </c>
      <c r="E20" s="31">
        <f t="shared" ref="E20:O20" si="0">IF(ISNUMBER(E18),E19-E18+1,"")</f>
        <v>18</v>
      </c>
      <c r="F20" s="31">
        <f t="shared" si="0"/>
        <v>58</v>
      </c>
      <c r="G20" s="31">
        <f t="shared" si="0"/>
        <v>93</v>
      </c>
      <c r="H20" s="31">
        <f t="shared" si="0"/>
        <v>41</v>
      </c>
      <c r="I20" s="31">
        <f t="shared" si="0"/>
        <v>14</v>
      </c>
      <c r="J20" s="31">
        <f t="shared" si="0"/>
        <v>6</v>
      </c>
      <c r="K20" s="31" t="str">
        <f t="shared" si="0"/>
        <v/>
      </c>
      <c r="L20" s="31" t="str">
        <f t="shared" si="0"/>
        <v/>
      </c>
      <c r="M20" s="31" t="str">
        <f t="shared" si="0"/>
        <v/>
      </c>
      <c r="N20" s="31" t="str">
        <f t="shared" si="0"/>
        <v/>
      </c>
      <c r="O20" s="31" t="str">
        <f t="shared" si="0"/>
        <v/>
      </c>
      <c r="P20" s="27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9" t="s">
        <v>46</v>
      </c>
      <c r="C22" s="33" t="s">
        <v>22</v>
      </c>
      <c r="D22" s="33" t="s">
        <v>24</v>
      </c>
      <c r="E22" s="33" t="s">
        <v>47</v>
      </c>
      <c r="F22" s="170" t="s">
        <v>48</v>
      </c>
      <c r="G22" s="170"/>
      <c r="H22" s="170"/>
      <c r="I22" s="170"/>
      <c r="J22" s="33" t="s">
        <v>22</v>
      </c>
      <c r="K22" s="33" t="s">
        <v>24</v>
      </c>
      <c r="L22" s="33" t="s">
        <v>47</v>
      </c>
      <c r="M22" s="170" t="s">
        <v>48</v>
      </c>
      <c r="N22" s="170"/>
      <c r="O22" s="170"/>
      <c r="P22" s="170"/>
    </row>
    <row r="23" spans="2:16" ht="13.5" customHeight="1" x14ac:dyDescent="0.45">
      <c r="B23" s="169"/>
      <c r="C23" s="34"/>
      <c r="D23" s="34"/>
      <c r="E23" s="34" t="s">
        <v>49</v>
      </c>
      <c r="F23" s="157"/>
      <c r="G23" s="157"/>
      <c r="H23" s="157"/>
      <c r="I23" s="157"/>
      <c r="J23" s="34"/>
      <c r="K23" s="34"/>
      <c r="L23" s="34" t="s">
        <v>50</v>
      </c>
      <c r="M23" s="157"/>
      <c r="N23" s="157"/>
      <c r="O23" s="157"/>
      <c r="P23" s="157"/>
    </row>
    <row r="24" spans="2:16" ht="13.5" customHeight="1" x14ac:dyDescent="0.45">
      <c r="B24" s="169"/>
      <c r="C24" s="34"/>
      <c r="D24" s="34"/>
      <c r="E24" s="34" t="s">
        <v>51</v>
      </c>
      <c r="F24" s="157"/>
      <c r="G24" s="157"/>
      <c r="H24" s="157"/>
      <c r="I24" s="157"/>
      <c r="J24" s="34"/>
      <c r="K24" s="34"/>
      <c r="L24" s="34" t="s">
        <v>52</v>
      </c>
      <c r="M24" s="157"/>
      <c r="N24" s="157"/>
      <c r="O24" s="157"/>
      <c r="P24" s="157"/>
    </row>
    <row r="25" spans="2:16" ht="13.5" customHeight="1" x14ac:dyDescent="0.45">
      <c r="B25" s="169"/>
      <c r="C25" s="34"/>
      <c r="D25" s="34"/>
      <c r="E25" s="34" t="s">
        <v>52</v>
      </c>
      <c r="F25" s="157"/>
      <c r="G25" s="157"/>
      <c r="H25" s="157"/>
      <c r="I25" s="157"/>
      <c r="J25" s="34"/>
      <c r="K25" s="34"/>
      <c r="L25" s="34" t="s">
        <v>51</v>
      </c>
      <c r="M25" s="157"/>
      <c r="N25" s="157"/>
      <c r="O25" s="157"/>
      <c r="P25" s="157"/>
    </row>
    <row r="26" spans="2:16" ht="13.5" customHeight="1" x14ac:dyDescent="0.45">
      <c r="B26" s="169"/>
      <c r="C26" s="34"/>
      <c r="D26" s="34"/>
      <c r="E26" s="34" t="s">
        <v>50</v>
      </c>
      <c r="F26" s="157"/>
      <c r="G26" s="157"/>
      <c r="H26" s="157"/>
      <c r="I26" s="157"/>
      <c r="J26" s="34"/>
      <c r="K26" s="34"/>
      <c r="L26" s="34" t="s">
        <v>49</v>
      </c>
      <c r="M26" s="157"/>
      <c r="N26" s="157"/>
      <c r="O26" s="157"/>
      <c r="P26" s="157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8" t="s">
        <v>53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5"/>
      <c r="C29" s="36" t="s">
        <v>54</v>
      </c>
      <c r="D29" s="37" t="s">
        <v>55</v>
      </c>
      <c r="E29" s="37" t="s">
        <v>56</v>
      </c>
      <c r="F29" s="37" t="s">
        <v>57</v>
      </c>
      <c r="G29" s="37" t="s">
        <v>58</v>
      </c>
      <c r="H29" s="37" t="s">
        <v>59</v>
      </c>
      <c r="I29" s="37" t="s">
        <v>60</v>
      </c>
      <c r="J29" s="37" t="s">
        <v>61</v>
      </c>
      <c r="K29" s="37" t="s">
        <v>62</v>
      </c>
      <c r="L29" s="37" t="s">
        <v>63</v>
      </c>
      <c r="M29" s="37" t="s">
        <v>64</v>
      </c>
      <c r="N29" s="37" t="s">
        <v>65</v>
      </c>
      <c r="O29" s="38" t="s">
        <v>66</v>
      </c>
      <c r="P29" s="39" t="s">
        <v>67</v>
      </c>
    </row>
    <row r="30" spans="2:16" ht="14.15" customHeight="1" x14ac:dyDescent="0.45">
      <c r="B30" s="35" t="s">
        <v>167</v>
      </c>
      <c r="C30" s="40"/>
      <c r="D30" s="41">
        <v>8.3333333333333329E-2</v>
      </c>
      <c r="E30" s="41">
        <v>6.25E-2</v>
      </c>
      <c r="F30" s="41"/>
      <c r="G30" s="41"/>
      <c r="H30" s="41"/>
      <c r="I30" s="41"/>
      <c r="J30" s="41"/>
      <c r="K30" s="42"/>
      <c r="L30" s="41"/>
      <c r="M30" s="41"/>
      <c r="N30" s="41"/>
      <c r="O30" s="43">
        <v>0.14930555555555555</v>
      </c>
      <c r="P30" s="44">
        <f>SUM(C30:J30,L30:N30)</f>
        <v>0.14583333333333331</v>
      </c>
    </row>
    <row r="31" spans="2:16" ht="14.15" customHeight="1" x14ac:dyDescent="0.45">
      <c r="B31" s="35" t="s">
        <v>168</v>
      </c>
      <c r="C31" s="45"/>
      <c r="D31" s="6">
        <f>G17-F17+H17-G17</f>
        <v>0.23333333333333334</v>
      </c>
      <c r="E31" s="6">
        <f>I17-H17</f>
        <v>6.2499999999999944E-2</v>
      </c>
      <c r="F31" s="6"/>
      <c r="G31" s="6"/>
      <c r="H31" s="6"/>
      <c r="I31" s="6"/>
      <c r="J31" s="6"/>
      <c r="K31" s="6">
        <f>J17-I17+F17-E17</f>
        <v>5.2777777777777798E-2</v>
      </c>
      <c r="L31" s="6"/>
      <c r="M31" s="6"/>
      <c r="N31" s="6"/>
      <c r="O31" s="46"/>
      <c r="P31" s="44">
        <f>SUM(C31:N31)</f>
        <v>0.34861111111111109</v>
      </c>
    </row>
    <row r="32" spans="2:16" ht="14.15" customHeight="1" x14ac:dyDescent="0.45">
      <c r="B32" s="35" t="s">
        <v>68</v>
      </c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9"/>
      <c r="P32" s="44">
        <f>SUM(C32:N32)</f>
        <v>0</v>
      </c>
    </row>
    <row r="33" spans="2:16" ht="14.15" customHeight="1" thickBot="1" x14ac:dyDescent="0.5">
      <c r="B33" s="106" t="s">
        <v>69</v>
      </c>
      <c r="C33" s="50"/>
      <c r="D33" s="51"/>
      <c r="E33" s="51">
        <v>7.6388888888888886E-3</v>
      </c>
      <c r="F33" s="51"/>
      <c r="G33" s="51"/>
      <c r="H33" s="51"/>
      <c r="I33" s="51"/>
      <c r="J33" s="51"/>
      <c r="K33" s="51"/>
      <c r="L33" s="51"/>
      <c r="M33" s="51"/>
      <c r="N33" s="51"/>
      <c r="O33" s="52"/>
      <c r="P33" s="53">
        <f>SUM(C33:N33)</f>
        <v>7.6388888888888886E-3</v>
      </c>
    </row>
    <row r="34" spans="2:16" ht="14.15" customHeight="1" x14ac:dyDescent="0.45">
      <c r="B34" s="105" t="s">
        <v>169</v>
      </c>
      <c r="C34" s="107">
        <f>C31-C32-C33</f>
        <v>0</v>
      </c>
      <c r="D34" s="107">
        <f t="shared" ref="D34:N34" si="1">D31-D32-D33</f>
        <v>0.23333333333333334</v>
      </c>
      <c r="E34" s="107">
        <f t="shared" si="1"/>
        <v>5.4861111111111055E-2</v>
      </c>
      <c r="F34" s="107">
        <f t="shared" si="1"/>
        <v>0</v>
      </c>
      <c r="G34" s="107">
        <f t="shared" si="1"/>
        <v>0</v>
      </c>
      <c r="H34" s="107">
        <f t="shared" si="1"/>
        <v>0</v>
      </c>
      <c r="I34" s="107">
        <f>I31-I32-I33</f>
        <v>0</v>
      </c>
      <c r="J34" s="107">
        <f t="shared" si="1"/>
        <v>0</v>
      </c>
      <c r="K34" s="107">
        <f t="shared" si="1"/>
        <v>5.2777777777777798E-2</v>
      </c>
      <c r="L34" s="107">
        <f t="shared" si="1"/>
        <v>0</v>
      </c>
      <c r="M34" s="107">
        <f t="shared" si="1"/>
        <v>0</v>
      </c>
      <c r="N34" s="107">
        <f t="shared" si="1"/>
        <v>0</v>
      </c>
      <c r="O34" s="111"/>
      <c r="P34" s="108">
        <f>P31-P32-P33</f>
        <v>0.34097222222222223</v>
      </c>
    </row>
    <row r="35" spans="2:16" ht="13.5" customHeight="1" x14ac:dyDescent="0.45"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</row>
    <row r="36" spans="2:16" ht="18" customHeight="1" x14ac:dyDescent="0.45">
      <c r="B36" s="154" t="s">
        <v>70</v>
      </c>
      <c r="C36" s="152" t="s">
        <v>188</v>
      </c>
      <c r="D36" s="152"/>
      <c r="E36" s="152" t="s">
        <v>189</v>
      </c>
      <c r="F36" s="152"/>
      <c r="G36" s="152" t="s">
        <v>191</v>
      </c>
      <c r="H36" s="152"/>
      <c r="I36" s="152"/>
      <c r="J36" s="152"/>
      <c r="K36" s="152"/>
      <c r="L36" s="152"/>
      <c r="M36" s="152"/>
      <c r="N36" s="152"/>
      <c r="O36" s="152"/>
      <c r="P36" s="152"/>
    </row>
    <row r="37" spans="2:16" ht="18" customHeight="1" x14ac:dyDescent="0.45">
      <c r="B37" s="155"/>
      <c r="C37" s="152"/>
      <c r="D37" s="152"/>
      <c r="E37" s="152"/>
      <c r="F37" s="152"/>
      <c r="G37" s="153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45">
      <c r="B38" s="155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45">
      <c r="B39" s="155"/>
      <c r="C39" s="152"/>
      <c r="D39" s="152"/>
      <c r="E39" s="152"/>
      <c r="F39" s="152"/>
      <c r="G39" s="152"/>
      <c r="H39" s="152"/>
      <c r="I39" s="153"/>
      <c r="J39" s="152"/>
      <c r="K39" s="152"/>
      <c r="L39" s="152"/>
      <c r="M39" s="152"/>
      <c r="N39" s="152"/>
      <c r="O39" s="152"/>
      <c r="P39" s="152"/>
    </row>
    <row r="40" spans="2:16" ht="18" customHeight="1" x14ac:dyDescent="0.45">
      <c r="B40" s="155"/>
      <c r="C40" s="152"/>
      <c r="D40" s="152"/>
      <c r="E40" s="152"/>
      <c r="F40" s="152"/>
      <c r="G40" s="153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45">
      <c r="B41" s="156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187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51" t="s">
        <v>190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51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51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71" t="s">
        <v>170</v>
      </c>
      <c r="C53" s="172"/>
      <c r="D53" s="110">
        <v>0.95</v>
      </c>
      <c r="E53" s="110">
        <v>1.1000000000000001</v>
      </c>
      <c r="F53" s="110">
        <v>0.78</v>
      </c>
      <c r="G53" s="172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5" customHeight="1" thickTop="1" thickBot="1" x14ac:dyDescent="0.5">
      <c r="B54" s="174" t="s">
        <v>171</v>
      </c>
      <c r="C54" s="175"/>
      <c r="D54" s="175"/>
      <c r="E54" s="181"/>
      <c r="F54" s="110"/>
      <c r="G54" s="176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5"/>
      <c r="O56" s="55"/>
      <c r="P56" s="55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6" t="b">
        <v>1</v>
      </c>
      <c r="E59" s="114" t="s">
        <v>80</v>
      </c>
      <c r="F59" s="115"/>
      <c r="G59" s="56" t="b">
        <v>1</v>
      </c>
      <c r="H59" s="122" t="s">
        <v>81</v>
      </c>
      <c r="I59" s="115"/>
      <c r="J59" s="56" t="b">
        <v>1</v>
      </c>
      <c r="K59" s="122" t="s">
        <v>82</v>
      </c>
      <c r="L59" s="115"/>
      <c r="M59" s="56" t="b">
        <v>1</v>
      </c>
      <c r="N59" s="123" t="s">
        <v>83</v>
      </c>
      <c r="O59" s="115"/>
      <c r="P59" s="56" t="b">
        <v>1</v>
      </c>
    </row>
    <row r="60" spans="2:16" ht="20.149999999999999" customHeight="1" x14ac:dyDescent="0.45">
      <c r="B60" s="114" t="s">
        <v>84</v>
      </c>
      <c r="C60" s="115"/>
      <c r="D60" s="56" t="b">
        <v>1</v>
      </c>
      <c r="E60" s="114" t="s">
        <v>85</v>
      </c>
      <c r="F60" s="115"/>
      <c r="G60" s="56" t="b">
        <v>1</v>
      </c>
      <c r="H60" s="122" t="s">
        <v>86</v>
      </c>
      <c r="I60" s="115"/>
      <c r="J60" s="56" t="b">
        <v>1</v>
      </c>
      <c r="K60" s="122" t="s">
        <v>87</v>
      </c>
      <c r="L60" s="115"/>
      <c r="M60" s="56" t="b">
        <v>1</v>
      </c>
      <c r="N60" s="123" t="s">
        <v>88</v>
      </c>
      <c r="O60" s="115"/>
      <c r="P60" s="56" t="b">
        <v>1</v>
      </c>
    </row>
    <row r="61" spans="2:16" ht="20.149999999999999" customHeight="1" x14ac:dyDescent="0.45">
      <c r="B61" s="114" t="s">
        <v>89</v>
      </c>
      <c r="C61" s="115"/>
      <c r="D61" s="56" t="b">
        <v>1</v>
      </c>
      <c r="E61" s="114" t="s">
        <v>90</v>
      </c>
      <c r="F61" s="115"/>
      <c r="G61" s="56" t="b">
        <v>1</v>
      </c>
      <c r="H61" s="122" t="s">
        <v>91</v>
      </c>
      <c r="I61" s="115"/>
      <c r="J61" s="56" t="b">
        <v>1</v>
      </c>
      <c r="K61" s="122" t="s">
        <v>92</v>
      </c>
      <c r="L61" s="115"/>
      <c r="M61" s="56" t="b">
        <v>1</v>
      </c>
      <c r="N61" s="123" t="s">
        <v>93</v>
      </c>
      <c r="O61" s="115"/>
      <c r="P61" s="56" t="b">
        <v>1</v>
      </c>
    </row>
    <row r="62" spans="2:16" ht="20.149999999999999" customHeight="1" x14ac:dyDescent="0.45">
      <c r="B62" s="122" t="s">
        <v>91</v>
      </c>
      <c r="C62" s="115"/>
      <c r="D62" s="56" t="b">
        <v>1</v>
      </c>
      <c r="E62" s="114" t="s">
        <v>94</v>
      </c>
      <c r="F62" s="115"/>
      <c r="G62" s="56" t="b">
        <v>1</v>
      </c>
      <c r="H62" s="122" t="s">
        <v>95</v>
      </c>
      <c r="I62" s="115"/>
      <c r="J62" s="56" t="b">
        <v>0</v>
      </c>
      <c r="K62" s="122" t="s">
        <v>96</v>
      </c>
      <c r="L62" s="115"/>
      <c r="M62" s="56" t="b">
        <v>1</v>
      </c>
      <c r="N62" s="123" t="s">
        <v>86</v>
      </c>
      <c r="O62" s="115"/>
      <c r="P62" s="56" t="b">
        <v>1</v>
      </c>
    </row>
    <row r="63" spans="2:16" ht="20.149999999999999" customHeight="1" x14ac:dyDescent="0.45">
      <c r="B63" s="122" t="s">
        <v>97</v>
      </c>
      <c r="C63" s="115"/>
      <c r="D63" s="56" t="b">
        <v>1</v>
      </c>
      <c r="E63" s="114" t="s">
        <v>98</v>
      </c>
      <c r="F63" s="115"/>
      <c r="G63" s="56" t="b">
        <v>1</v>
      </c>
      <c r="H63" s="66"/>
      <c r="I63" s="67"/>
      <c r="J63" s="68"/>
      <c r="K63" s="122" t="s">
        <v>99</v>
      </c>
      <c r="L63" s="115"/>
      <c r="M63" s="56" t="b">
        <v>1</v>
      </c>
      <c r="N63" s="123" t="s">
        <v>166</v>
      </c>
      <c r="O63" s="115"/>
      <c r="P63" s="56" t="b">
        <v>1</v>
      </c>
    </row>
    <row r="64" spans="2:16" ht="20.149999999999999" customHeight="1" x14ac:dyDescent="0.45">
      <c r="B64" s="122" t="s">
        <v>100</v>
      </c>
      <c r="C64" s="115"/>
      <c r="D64" s="56" t="b">
        <v>0</v>
      </c>
      <c r="E64" s="114" t="s">
        <v>101</v>
      </c>
      <c r="F64" s="115"/>
      <c r="G64" s="56" t="b">
        <v>1</v>
      </c>
      <c r="H64" s="69"/>
      <c r="I64" s="70"/>
      <c r="J64" s="71"/>
      <c r="K64" s="124" t="s">
        <v>102</v>
      </c>
      <c r="L64" s="125"/>
      <c r="M64" s="56" t="b">
        <v>1</v>
      </c>
      <c r="N64" s="72"/>
      <c r="O64" s="73"/>
      <c r="P64" s="74"/>
    </row>
    <row r="65" spans="2:17" ht="20.149999999999999" customHeight="1" x14ac:dyDescent="0.45">
      <c r="B65" s="73"/>
      <c r="C65" s="73"/>
      <c r="D65" s="75" t="b">
        <v>0</v>
      </c>
      <c r="E65" s="114" t="s">
        <v>165</v>
      </c>
      <c r="F65" s="115"/>
      <c r="G65" s="56" t="b">
        <v>1</v>
      </c>
      <c r="H65" s="70"/>
      <c r="I65" s="70"/>
      <c r="J65" s="76"/>
      <c r="K65" s="73"/>
      <c r="L65" s="73"/>
      <c r="M65" s="76"/>
      <c r="N65" s="77"/>
      <c r="O65" s="77"/>
      <c r="P65" s="76" t="b">
        <v>0</v>
      </c>
    </row>
    <row r="66" spans="2:17" ht="20.149999999999999" customHeight="1" x14ac:dyDescent="0.45"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</row>
    <row r="67" spans="2:17" ht="20.149999999999999" customHeight="1" x14ac:dyDescent="0.45"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</row>
    <row r="68" spans="2:17" ht="20.149999999999999" customHeight="1" thickBot="1" x14ac:dyDescent="0.5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</row>
    <row r="69" spans="2:17" ht="10" customHeight="1" x14ac:dyDescent="0.45">
      <c r="B69" s="116" t="s">
        <v>108</v>
      </c>
      <c r="C69" s="116"/>
      <c r="D69" s="79"/>
      <c r="E69" s="79"/>
      <c r="F69" s="118" t="s">
        <v>109</v>
      </c>
      <c r="G69" s="120" t="s">
        <v>110</v>
      </c>
      <c r="H69" s="79"/>
      <c r="I69" s="116" t="s">
        <v>111</v>
      </c>
      <c r="J69" s="116"/>
      <c r="K69" s="79"/>
      <c r="L69" s="80" t="s">
        <v>103</v>
      </c>
      <c r="M69" s="81" t="s">
        <v>104</v>
      </c>
      <c r="N69" s="81" t="s">
        <v>105</v>
      </c>
      <c r="O69" s="81" t="s">
        <v>106</v>
      </c>
      <c r="P69" s="82" t="s">
        <v>107</v>
      </c>
    </row>
    <row r="70" spans="2:17" ht="10" customHeight="1" thickBot="1" x14ac:dyDescent="0.25">
      <c r="B70" s="117"/>
      <c r="C70" s="117"/>
      <c r="D70" s="83"/>
      <c r="E70" s="84"/>
      <c r="F70" s="119"/>
      <c r="G70" s="121"/>
      <c r="H70" s="85"/>
      <c r="I70" s="117"/>
      <c r="J70" s="117"/>
      <c r="K70" s="79"/>
      <c r="L70" s="86" t="s">
        <v>112</v>
      </c>
      <c r="M70" s="87">
        <v>0</v>
      </c>
      <c r="N70" s="87">
        <v>1</v>
      </c>
      <c r="O70" s="87">
        <v>2</v>
      </c>
      <c r="P70" s="88">
        <v>4</v>
      </c>
    </row>
    <row r="71" spans="2:17" ht="20.149999999999999" customHeight="1" x14ac:dyDescent="0.45">
      <c r="B71" s="89" t="s">
        <v>113</v>
      </c>
      <c r="C71" s="90" t="s">
        <v>114</v>
      </c>
      <c r="D71" s="91" t="s">
        <v>115</v>
      </c>
      <c r="E71" s="92" t="s">
        <v>116</v>
      </c>
      <c r="F71" s="90" t="s">
        <v>114</v>
      </c>
      <c r="G71" s="93" t="s">
        <v>115</v>
      </c>
      <c r="H71" s="94"/>
      <c r="I71" s="95" t="s">
        <v>117</v>
      </c>
      <c r="J71" s="57">
        <v>0</v>
      </c>
      <c r="K71" s="96" t="s">
        <v>172</v>
      </c>
      <c r="L71" s="57">
        <v>0</v>
      </c>
      <c r="M71" s="95" t="s">
        <v>118</v>
      </c>
      <c r="N71" s="57">
        <v>0</v>
      </c>
      <c r="O71" s="97" t="s">
        <v>119</v>
      </c>
      <c r="P71" s="57">
        <v>0</v>
      </c>
      <c r="Q71" s="104"/>
    </row>
    <row r="72" spans="2:17" ht="20.149999999999999" customHeight="1" x14ac:dyDescent="0.45">
      <c r="B72" s="98" t="s">
        <v>120</v>
      </c>
      <c r="C72" s="58">
        <v>-161.30000000000001</v>
      </c>
      <c r="D72" s="58">
        <v>-162.80000000000001</v>
      </c>
      <c r="E72" s="98" t="s">
        <v>121</v>
      </c>
      <c r="F72" s="58">
        <v>20.9</v>
      </c>
      <c r="G72" s="58">
        <v>19.100000000000001</v>
      </c>
      <c r="H72" s="99"/>
      <c r="I72" s="95" t="s">
        <v>122</v>
      </c>
      <c r="J72" s="57">
        <v>0</v>
      </c>
      <c r="K72" s="96" t="s">
        <v>173</v>
      </c>
      <c r="L72" s="57">
        <v>0</v>
      </c>
      <c r="M72" s="96" t="s">
        <v>123</v>
      </c>
      <c r="N72" s="57">
        <v>0</v>
      </c>
      <c r="O72" s="96" t="s">
        <v>174</v>
      </c>
      <c r="P72" s="57">
        <v>0</v>
      </c>
      <c r="Q72" s="104"/>
    </row>
    <row r="73" spans="2:17" ht="20.149999999999999" customHeight="1" x14ac:dyDescent="0.45">
      <c r="B73" s="98" t="s">
        <v>124</v>
      </c>
      <c r="C73" s="58">
        <v>-164.3</v>
      </c>
      <c r="D73" s="58">
        <v>-165.8</v>
      </c>
      <c r="E73" s="100" t="s">
        <v>125</v>
      </c>
      <c r="F73" s="59">
        <v>32</v>
      </c>
      <c r="G73" s="59">
        <v>46</v>
      </c>
      <c r="H73" s="99"/>
      <c r="I73" s="95" t="s">
        <v>126</v>
      </c>
      <c r="J73" s="57">
        <v>0</v>
      </c>
      <c r="K73" s="96" t="s">
        <v>127</v>
      </c>
      <c r="L73" s="57">
        <v>0</v>
      </c>
      <c r="M73" s="96" t="s">
        <v>128</v>
      </c>
      <c r="N73" s="57">
        <v>0</v>
      </c>
      <c r="O73" s="96" t="s">
        <v>175</v>
      </c>
      <c r="P73" s="57">
        <v>0</v>
      </c>
      <c r="Q73" s="104"/>
    </row>
    <row r="74" spans="2:17" ht="20.149999999999999" customHeight="1" x14ac:dyDescent="0.45">
      <c r="B74" s="98" t="s">
        <v>129</v>
      </c>
      <c r="C74" s="58">
        <v>-189.6</v>
      </c>
      <c r="D74" s="58">
        <v>-189.7</v>
      </c>
      <c r="E74" s="100" t="s">
        <v>130</v>
      </c>
      <c r="F74" s="60">
        <v>5</v>
      </c>
      <c r="G74" s="60">
        <v>5</v>
      </c>
      <c r="H74" s="99"/>
      <c r="I74" s="95" t="s">
        <v>131</v>
      </c>
      <c r="J74" s="57">
        <v>0</v>
      </c>
      <c r="K74" s="96" t="s">
        <v>132</v>
      </c>
      <c r="L74" s="57">
        <v>0</v>
      </c>
      <c r="M74" s="95" t="s">
        <v>133</v>
      </c>
      <c r="N74" s="57">
        <v>0</v>
      </c>
      <c r="O74" s="79"/>
      <c r="P74" s="79"/>
      <c r="Q74" s="104"/>
    </row>
    <row r="75" spans="2:17" ht="20.149999999999999" customHeight="1" x14ac:dyDescent="0.2">
      <c r="B75" s="98" t="s">
        <v>134</v>
      </c>
      <c r="C75" s="58">
        <v>-105</v>
      </c>
      <c r="D75" s="58">
        <v>-109.9</v>
      </c>
      <c r="E75" s="100" t="s">
        <v>135</v>
      </c>
      <c r="F75" s="60">
        <v>30</v>
      </c>
      <c r="G75" s="60">
        <v>30</v>
      </c>
      <c r="H75" s="101"/>
      <c r="I75" s="95" t="s">
        <v>136</v>
      </c>
      <c r="J75" s="57">
        <v>0</v>
      </c>
      <c r="K75" s="96" t="s">
        <v>137</v>
      </c>
      <c r="L75" s="57">
        <v>0</v>
      </c>
      <c r="M75" s="95" t="s">
        <v>138</v>
      </c>
      <c r="N75" s="57">
        <v>0</v>
      </c>
      <c r="O75" s="79"/>
      <c r="P75" s="79"/>
      <c r="Q75" s="104"/>
    </row>
    <row r="76" spans="2:17" ht="20.149999999999999" customHeight="1" x14ac:dyDescent="0.2">
      <c r="B76" s="98" t="s">
        <v>139</v>
      </c>
      <c r="C76" s="58">
        <v>30.2</v>
      </c>
      <c r="D76" s="58">
        <v>28</v>
      </c>
      <c r="E76" s="100" t="s">
        <v>140</v>
      </c>
      <c r="F76" s="60">
        <v>25</v>
      </c>
      <c r="G76" s="60">
        <v>20</v>
      </c>
      <c r="H76" s="101"/>
      <c r="I76" s="95" t="s">
        <v>141</v>
      </c>
      <c r="J76" s="57">
        <v>0</v>
      </c>
      <c r="K76" s="95" t="s">
        <v>142</v>
      </c>
      <c r="L76" s="57">
        <v>0</v>
      </c>
      <c r="M76" s="96" t="s">
        <v>143</v>
      </c>
      <c r="N76" s="57">
        <v>0</v>
      </c>
      <c r="O76" s="79"/>
      <c r="P76" s="79"/>
    </row>
    <row r="77" spans="2:17" ht="20.149999999999999" customHeight="1" x14ac:dyDescent="0.45">
      <c r="B77" s="98" t="s">
        <v>144</v>
      </c>
      <c r="C77" s="58">
        <v>26.1</v>
      </c>
      <c r="D77" s="58">
        <v>24.1</v>
      </c>
      <c r="E77" s="100" t="s">
        <v>145</v>
      </c>
      <c r="F77" s="60">
        <v>250</v>
      </c>
      <c r="G77" s="60">
        <v>245</v>
      </c>
      <c r="H77" s="99"/>
      <c r="I77" s="95" t="s">
        <v>146</v>
      </c>
      <c r="J77" s="57">
        <v>0</v>
      </c>
      <c r="K77" s="95" t="s">
        <v>147</v>
      </c>
      <c r="L77" s="57">
        <v>0</v>
      </c>
      <c r="M77" s="96" t="s">
        <v>148</v>
      </c>
      <c r="N77" s="57">
        <v>0</v>
      </c>
      <c r="O77" s="79"/>
      <c r="P77" s="79"/>
    </row>
    <row r="78" spans="2:17" ht="20.149999999999999" customHeight="1" x14ac:dyDescent="0.45">
      <c r="B78" s="98" t="s">
        <v>149</v>
      </c>
      <c r="C78" s="58">
        <v>24.2</v>
      </c>
      <c r="D78" s="58">
        <v>22.1</v>
      </c>
      <c r="E78" s="100" t="s">
        <v>150</v>
      </c>
      <c r="F78" s="61"/>
      <c r="G78" s="61"/>
      <c r="H78" s="99"/>
      <c r="I78" s="96" t="s">
        <v>151</v>
      </c>
      <c r="J78" s="57">
        <v>0</v>
      </c>
      <c r="K78" s="95" t="s">
        <v>152</v>
      </c>
      <c r="L78" s="57">
        <v>0</v>
      </c>
      <c r="M78" s="102" t="s">
        <v>153</v>
      </c>
      <c r="N78" s="57">
        <v>0</v>
      </c>
      <c r="O78" s="79"/>
      <c r="P78" s="79"/>
    </row>
    <row r="79" spans="2:17" ht="20.149999999999999" customHeight="1" x14ac:dyDescent="0.45">
      <c r="B79" s="98" t="s">
        <v>154</v>
      </c>
      <c r="C79" s="58">
        <v>22.7</v>
      </c>
      <c r="D79" s="58">
        <v>20.7</v>
      </c>
      <c r="E79" s="98" t="s">
        <v>155</v>
      </c>
      <c r="F79" s="58">
        <v>20.5</v>
      </c>
      <c r="G79" s="58">
        <v>16.3</v>
      </c>
      <c r="H79" s="99"/>
      <c r="I79" s="96" t="s">
        <v>156</v>
      </c>
      <c r="J79" s="57">
        <v>0</v>
      </c>
      <c r="K79" s="96" t="s">
        <v>157</v>
      </c>
      <c r="L79" s="57">
        <v>0</v>
      </c>
      <c r="M79" s="96" t="s">
        <v>158</v>
      </c>
      <c r="N79" s="57">
        <v>0</v>
      </c>
      <c r="O79" s="78"/>
      <c r="P79" s="78"/>
    </row>
    <row r="80" spans="2:17" ht="20.149999999999999" customHeight="1" x14ac:dyDescent="0.45">
      <c r="B80" s="103" t="s">
        <v>159</v>
      </c>
      <c r="C80" s="62">
        <v>8.4400000000000005E-5</v>
      </c>
      <c r="D80" s="62">
        <v>8.4099999999999998E-5</v>
      </c>
      <c r="E80" s="100" t="s">
        <v>160</v>
      </c>
      <c r="F80" s="59">
        <v>49.3</v>
      </c>
      <c r="G80" s="59">
        <v>53.8</v>
      </c>
      <c r="H80" s="99"/>
      <c r="I80" s="96" t="s">
        <v>161</v>
      </c>
      <c r="J80" s="57">
        <v>0</v>
      </c>
      <c r="K80" s="95" t="s">
        <v>162</v>
      </c>
      <c r="L80" s="57">
        <v>0</v>
      </c>
      <c r="M80" s="96" t="s">
        <v>163</v>
      </c>
      <c r="N80" s="57">
        <v>0</v>
      </c>
      <c r="O80" s="21"/>
      <c r="P80" s="21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2" t="s">
        <v>164</v>
      </c>
      <c r="C84" s="162"/>
    </row>
    <row r="85" spans="2:16" ht="15" customHeight="1" x14ac:dyDescent="0.45">
      <c r="B85" s="163" t="s">
        <v>181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45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 x14ac:dyDescent="0.45"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8"/>
    </row>
    <row r="88" spans="2:16" ht="15" customHeight="1" x14ac:dyDescent="0.45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 x14ac:dyDescent="0.45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 x14ac:dyDescent="0.45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 x14ac:dyDescent="0.45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 x14ac:dyDescent="0.45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 x14ac:dyDescent="0.45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 x14ac:dyDescent="0.45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 x14ac:dyDescent="0.45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 x14ac:dyDescent="0.45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 x14ac:dyDescent="0.45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 x14ac:dyDescent="0.45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 x14ac:dyDescent="0.45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G36:H36"/>
    <mergeCell ref="I36:J36"/>
    <mergeCell ref="K36:L36"/>
    <mergeCell ref="M36:N36"/>
    <mergeCell ref="E36:F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2025-01-16T09:16:40Z</dcterms:modified>
</cp:coreProperties>
</file>