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C7FE2EE9-8124-4E5D-BB47-B9E9C613A574}" xr6:coauthVersionLast="47" xr6:coauthVersionMax="47" xr10:uidLastSave="{00000000-0000-0000-0000-000000000000}"/>
  <bookViews>
    <workbookView xWindow="26700" yWindow="1496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<sst xmlns="http://schemas.openxmlformats.org/spreadsheetml/2006/main" count="211" uniqueCount="198">
  <si>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</si>
  <si>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</si>
  <si>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</si>
  <si>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</si>
  <si>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</si>
  <si>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</si>
  <si>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</si>
  <si>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</si>
  <si>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</si>
  <si>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</si>
  <si>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</si>
  <si>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</si>
  <si>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</si>
  <si>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</si>
  <si>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</si>
  <si>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</si>
  <si>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</si>
  <si>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</si>
  <si>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</si>
  <si>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</si>
  <si>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</si>
  <si>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</si>
  <si>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</si>
  <si>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</si>
  <si>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</si>
  <si>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</si>
  <si>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</si>
  <si>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</si>
  <si>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</si>
  <si>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</si>
  <si>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</si>
  <si>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</si>
  <si>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</si>
  <si>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</si>
  <si>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</si>
  <si>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</si>
  <si>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</si>
  <si>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</si>
  <si>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</si>
  <si>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</si>
  <si>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</si>
  <si>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</si>
  <si>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</si>
  <si>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</si>
  <si>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</si>
  <si>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</si>
  <si>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</si>
  <si>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</si>
  <si>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</si>
  <si>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</si>
  <si>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</si>
  <si>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</si>
  <si>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</si>
  <si>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</si>
  <si>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</si>
  <si>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</si>
  <si>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</si>
  <si>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</si>
  <si>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</si>
  <si>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</si>
  <si>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</si>
  <si>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</si>
  <si>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</si>
  <si>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</si>
  <si>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</si>
  <si>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</si>
  <si>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</si>
  <si>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</si>
  <si>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</si>
  <si>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</si>
  <si>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</si>
  <si>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</si>
  <si>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</si>
  <si>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</si>
  <si>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</si>
  <si>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</si>
  <si>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</si>
  <si>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</si>
  <si>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</si>
  <si>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</si>
  <si>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</si>
  <si>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</si>
  <si>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</si>
  <si>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</si>
  <si>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</si>
  <si>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</si>
  <si>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</si>
  <si>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</si>
  <si>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</si>
  <si>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</si>
  <si>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</si>
  <si>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</si>
  <si>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</si>
  <si>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</si>
  <si>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</si>
  <si>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</si>
  <si>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</si>
  <si>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</si>
  <si>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</si>
  <si>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</si>
  <si>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</si>
  <si>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</si>
  <si>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</si>
  <si>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</si>
  <si>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</si>
  <si>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</si>
  <si>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</si>
  <si>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</si>
  <si>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</si>
  <si>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</si>
  <si>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</si>
  <si>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</si>
  <si>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</si>
  <si>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</si>
  <si>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</si>
  <si>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</si>
  <si>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</si>
  <si>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</si>
  <si>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</si>
  <si>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</si>
  <si>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</si>
  <si>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</si>
  <si>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</si>
  <si>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</si>
  <si>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</si>
  <si>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</si>
  <si>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</si>
  <si>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</si>
  <si>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</si>
  <si>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</si>
  <si>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</si>
  <si>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</si>
  <si>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</si>
  <si>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</si>
  <si>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</si>
  <si>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</si>
  <si>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</si>
  <si>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</si>
  <si>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</si>
  <si>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</si>
  <si>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</si>
  <si>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</si>
  <si>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</si>
  <si>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</si>
  <si>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</si>
  <si>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</si>
  <si>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</si>
  <si>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</si>
  <si>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</si>
  <si>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</si>
  <si>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</si>
  <si>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</si>
  <si>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</si>
  <si>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</si>
  <si>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</si>
  <si>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</si>
  <si>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</si>
  <si>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</si>
  <si>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</si>
  <si>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</si>
  <si>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</si>
  <si>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</si>
  <si>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</si>
  <si>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</si>
  <si>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</si>
  <si>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</si>
  <si>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</si>
  <si>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</si>
  <si>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</si>
  <si>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</si>
  <si>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</si>
  <si>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</si>
  <si>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</si>
  <si>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</si>
  <si>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</si>
  <si>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</si>
  <si>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</si>
  <si>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</si>
  <si>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</si>
  <si>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</si>
  <si>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</si>
  <si>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</si>
  <si>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</si>
  <si>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</si>
  <si>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</si>
  <si>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</si>
  <si>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김예은</t>
    <phoneticPr fontId="3" type="noConversion"/>
  </si>
  <si>
    <t>KSP</t>
    <phoneticPr fontId="3" type="noConversion"/>
  </si>
  <si>
    <t>10s/26k 18s/26k 22s/24k</t>
    <phoneticPr fontId="3" type="noConversion"/>
  </si>
  <si>
    <t>9s/26k 13s/24k 17s/21k</t>
    <phoneticPr fontId="3" type="noConversion"/>
  </si>
  <si>
    <t>[17:44] 관측 중 gmon 종료 됨/ do-killplot으로 정상 종료 후 재실행</t>
    <phoneticPr fontId="3" type="noConversion"/>
  </si>
  <si>
    <t>NNE</t>
    <phoneticPr fontId="3" type="noConversion"/>
  </si>
  <si>
    <t>NNW</t>
    <phoneticPr fontId="3" type="noConversion"/>
  </si>
  <si>
    <t>N</t>
    <phoneticPr fontId="3" type="noConversion"/>
  </si>
  <si>
    <t>DS9(영상확인) 3회 꺼짐</t>
    <phoneticPr fontId="3" type="noConversion"/>
  </si>
  <si>
    <t>17s/25k 10s/23k</t>
    <phoneticPr fontId="3" type="noConversion"/>
  </si>
  <si>
    <t>40s/22k 18s/24k</t>
    <phoneticPr fontId="3" type="noConversion"/>
  </si>
  <si>
    <t>M_047852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</si>
</sst>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J32" sqref="J32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46303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0.39791666666666664</v>
      </c>
      <c r="D9" s="8">
        <v>2.1</v>
      </c>
      <c r="E9" s="8">
        <v>16.2</v>
      </c>
      <c r="F9" s="8">
        <v>41.1</v>
      </c>
      <c r="G9" s="36" t="s">
        <v>191</v>
      </c>
      <c r="H9" s="8">
        <v>0.6</v>
      </c>
      <c r="I9" s="36">
        <v>8.8000000000000007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1.3</v>
      </c>
      <c r="E10" s="8">
        <v>14.2</v>
      </c>
      <c r="F10" s="8">
        <v>45.2</v>
      </c>
      <c r="G10" s="36" t="s">
        <v>192</v>
      </c>
      <c r="H10" s="8">
        <v>2.2000000000000002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0.7583333333333333</v>
      </c>
      <c r="D11" s="15">
        <v>1.4</v>
      </c>
      <c r="E11" s="15">
        <v>14.5</v>
      </c>
      <c r="F11" s="15">
        <v>44.3</v>
      </c>
      <c r="G11" s="36" t="s">
        <v>193</v>
      </c>
      <c r="H11" s="15">
        <v>4.8</v>
      </c>
      <c r="I11" s="16"/>
      <c r="J11" s="9">
        <f>IF(L11, 1, 0) + IF(M11, 2, 0) + IF(N11, 4, 0) + IF(O11, 8, 0) + IF(P11, 16, 0)</f>
        <v>0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24.360416666666666</v>
      </c>
      <c r="D12" s="19">
        <f>AVERAGE(D9:D11)</f>
        <v>1.6000000000000003</v>
      </c>
      <c r="E12" s="19">
        <f>AVERAGE(E9:E11)</f>
        <v>14.966666666666667</v>
      </c>
      <c r="F12" s="20">
        <f>AVERAGE(F9:F11)</f>
        <v>43.533333333333339</v>
      </c>
      <c r="G12" s="21"/>
      <c r="H12" s="22">
        <f>AVERAGE(H9:H11)</f>
        <v>2.5333333333333332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0.34375</v>
      </c>
      <c r="D17" s="28">
        <v>0.34444444444444444</v>
      </c>
      <c r="E17" s="28">
        <v>0.37083333333333335</v>
      </c>
      <c r="F17" s="28">
        <v>0.48819444444444443</v>
      </c>
      <c r="G17" s="28">
        <v>0.71527777777777779</v>
      </c>
      <c r="H17" s="28">
        <v>0.76111111111111107</v>
      </c>
      <c r="I17" s="28">
        <v>0.78888888888888886</v>
      </c>
      <c r="J17" s="28"/>
      <c r="K17" s="28"/>
      <c r="L17" s="28"/>
      <c r="M17" s="28"/>
      <c r="N17" s="28"/>
      <c r="O17" s="28"/>
      <c r="P17" s="28">
        <v>0.80555555555555558</v>
      </c>
    </row>
    <row r="18" spans="2:16" ht="14.1" customHeight="1" x14ac:dyDescent="0.35">
      <c r="B18" s="35" t="s">
        <v>42</v>
      </c>
      <c r="C18" s="27">
        <v>47563</v>
      </c>
      <c r="D18" s="27">
        <v>47564</v>
      </c>
      <c r="E18" s="27">
        <v>47582</v>
      </c>
      <c r="F18" s="27">
        <v>47658</v>
      </c>
      <c r="G18" s="27">
        <v>47801</v>
      </c>
      <c r="H18" s="27">
        <v>47829</v>
      </c>
      <c r="I18" s="27">
        <v>47841</v>
      </c>
      <c r="J18" s="27"/>
      <c r="K18" s="27"/>
      <c r="L18" s="27"/>
      <c r="M18" s="27"/>
      <c r="N18" s="27"/>
      <c r="O18" s="27"/>
      <c r="P18" s="117">
        <v>47853</v>
      </c>
    </row>
    <row r="19" spans="2:16" ht="14.1" customHeight="1" thickBot="1" x14ac:dyDescent="0.4">
      <c r="B19" s="13" t="s">
        <v>43</v>
      </c>
      <c r="C19" s="29"/>
      <c r="D19" s="27">
        <v>47576</v>
      </c>
      <c r="E19" s="30">
        <v>47657</v>
      </c>
      <c r="F19" s="30">
        <v>47800</v>
      </c>
      <c r="G19" s="30">
        <v>47828</v>
      </c>
      <c r="H19" s="30">
        <v>47840</v>
      </c>
      <c r="I19" s="30">
        <v>47851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13</v>
      </c>
      <c r="E20" s="33">
        <f>IF(ISNUMBER(E18),E19-E18+1,"")</f>
        <v>76</v>
      </c>
      <c r="F20" s="33">
        <f>IF(ISNUMBER(F18),F19-F18+1,"")</f>
        <v>143</v>
      </c>
      <c r="G20" s="33">
        <f>IF(ISNUMBER(G18),G19-G18+1,"")</f>
        <v>28</v>
      </c>
      <c r="H20" s="33">
        <f>IF(ISNUMBER(H18),H19-H18+1,"")</f>
        <v>12</v>
      </c>
      <c r="I20" s="33">
        <f t="shared" ref="I20:O20" si="0">IF(ISNUMBER(I18),I19-I18+1,"")</f>
        <v>11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>
        <v>0.35694444444444445</v>
      </c>
      <c r="D24" s="106">
        <v>0.35902777777777778</v>
      </c>
      <c r="E24" s="113" t="s">
        <v>178</v>
      </c>
      <c r="F24" s="166" t="s">
        <v>189</v>
      </c>
      <c r="G24" s="166"/>
      <c r="H24" s="166"/>
      <c r="I24" s="166"/>
      <c r="J24" s="106">
        <v>0.78888888888888886</v>
      </c>
      <c r="K24" s="106">
        <v>0.79166666666666663</v>
      </c>
      <c r="L24" s="36" t="s">
        <v>181</v>
      </c>
      <c r="M24" s="169" t="s">
        <v>196</v>
      </c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>
        <v>0.35972222222222222</v>
      </c>
      <c r="D26" s="106">
        <v>0.36319444444444443</v>
      </c>
      <c r="E26" s="113" t="s">
        <v>165</v>
      </c>
      <c r="F26" s="166" t="s">
        <v>188</v>
      </c>
      <c r="G26" s="166"/>
      <c r="H26" s="166"/>
      <c r="I26" s="166"/>
      <c r="J26" s="106">
        <v>0.7944444444444444</v>
      </c>
      <c r="K26" s="106">
        <v>0.79513888888888884</v>
      </c>
      <c r="L26" s="36" t="s">
        <v>176</v>
      </c>
      <c r="M26" s="166" t="s">
        <v>195</v>
      </c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9.2361111111111116E-2</v>
      </c>
      <c r="D30" s="43">
        <v>0.22638888888888889</v>
      </c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/>
      <c r="P30" s="46">
        <f>SUM(C30:J30,L30:N30)</f>
        <v>0.36041666666666666</v>
      </c>
    </row>
    <row r="31" spans="2:16" ht="14.1" customHeight="1" x14ac:dyDescent="0.35">
      <c r="B31" s="37" t="s">
        <v>170</v>
      </c>
      <c r="C31" s="47">
        <v>0.11736111111111111</v>
      </c>
      <c r="D31" s="7">
        <v>0.22708333333333333</v>
      </c>
      <c r="E31" s="7"/>
      <c r="F31" s="7"/>
      <c r="G31" s="7"/>
      <c r="H31" s="7"/>
      <c r="I31" s="7"/>
      <c r="J31" s="7">
        <v>4.583333333333333E-2</v>
      </c>
      <c r="K31" s="7">
        <v>1.7361111111111112E-2</v>
      </c>
      <c r="L31" s="7"/>
      <c r="M31" s="7"/>
      <c r="N31" s="7"/>
      <c r="O31" s="48"/>
      <c r="P31" s="46">
        <f>SUM(C31:N31)</f>
        <v>0.40763888888888888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0.11736111111111111</v>
      </c>
      <c r="D34" s="110">
        <f t="shared" ref="D34:P34" si="1">D31-D32-D33</f>
        <v>0.22708333333333333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4.583333333333333E-2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0.40763888888888888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197</v>
      </c>
      <c r="D36" s="157"/>
      <c r="E36" s="156"/>
      <c r="F36" s="157"/>
      <c r="G36" s="156"/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190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1648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1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-158.80000000000001</v>
      </c>
      <c r="D72" s="60">
        <v>-161.19999999999999</v>
      </c>
      <c r="E72" s="100" t="s">
        <v>118</v>
      </c>
      <c r="F72" s="60">
        <v>19.899999999999999</v>
      </c>
      <c r="G72" s="60">
        <v>18.7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-153.9</v>
      </c>
      <c r="D73" s="60">
        <v>-157.19999999999999</v>
      </c>
      <c r="E73" s="102" t="s">
        <v>122</v>
      </c>
      <c r="F73" s="61">
        <v>40.299999999999997</v>
      </c>
      <c r="G73" s="61">
        <v>41.8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-204.2</v>
      </c>
      <c r="D74" s="60">
        <v>-210.2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-117.8</v>
      </c>
      <c r="D75" s="60">
        <v>-126.3</v>
      </c>
      <c r="E75" s="102" t="s">
        <v>132</v>
      </c>
      <c r="F75" s="62">
        <v>45</v>
      </c>
      <c r="G75" s="62">
        <v>40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32.799999999999997</v>
      </c>
      <c r="D76" s="60">
        <v>30.1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30.1</v>
      </c>
      <c r="D77" s="60">
        <v>28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25.1</v>
      </c>
      <c r="D78" s="60">
        <v>23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23.4</v>
      </c>
      <c r="D79" s="60">
        <v>21.4</v>
      </c>
      <c r="E79" s="100" t="s">
        <v>152</v>
      </c>
      <c r="F79" s="60">
        <v>24.6</v>
      </c>
      <c r="G79" s="60">
        <v>14.8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1.5299999999999999E-5</v>
      </c>
      <c r="D80" s="64">
        <v>1.47E-5</v>
      </c>
      <c r="E80" s="102" t="s">
        <v>157</v>
      </c>
      <c r="F80" s="61">
        <v>36.299999999999997</v>
      </c>
      <c r="G80" s="61">
        <v>50.8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194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2026-10-08T19:32:36Z</dcterms:modified>
</cp:coreProperties>
</file>