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690F5439-034A-43DF-8576-66D18C7108BF}" xr6:coauthVersionLast="47" xr6:coauthVersionMax="47" xr10:uidLastSave="{00000000-0000-0000-0000-000000000000}"/>
  <bookViews>
    <workbookView xWindow="26652" yWindow="14592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<sst xmlns="http://schemas.openxmlformats.org/spreadsheetml/2006/main" count="215" uniqueCount="202">
  <si>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</si>
  <si>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</si>
  <si>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</si>
  <si>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</si>
  <si>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</si>
  <si>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</si>
  <si>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</si>
  <si>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</si>
  <si>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</si>
  <si>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</si>
  <si>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</si>
  <si>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</si>
  <si>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</si>
  <si>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</si>
  <si>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</si>
  <si>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</si>
  <si>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</si>
  <si>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</si>
  <si>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</si>
  <si>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</si>
  <si>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</si>
  <si>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</si>
  <si>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</si>
  <si>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</si>
  <si>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</si>
  <si>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</si>
  <si>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</si>
  <si>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</si>
  <si>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</si>
  <si>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</si>
  <si>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</si>
  <si>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</si>
  <si>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</si>
  <si>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</si>
  <si>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</si>
  <si>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</si>
  <si>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</si>
  <si>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</si>
  <si>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</si>
  <si>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</si>
  <si>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</si>
  <si>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</si>
  <si>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</si>
  <si>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</si>
  <si>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</si>
  <si>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</si>
  <si>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</si>
  <si>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</si>
  <si>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</si>
  <si>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</si>
  <si>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</si>
  <si>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</si>
  <si>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</si>
  <si>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</si>
  <si>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</si>
  <si>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</si>
  <si>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</si>
  <si>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</si>
  <si>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</si>
  <si>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</si>
  <si>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</si>
  <si>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</si>
  <si>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</si>
  <si>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</si>
  <si>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</si>
  <si>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</si>
  <si>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</si>
  <si>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</si>
  <si>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</si>
  <si>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</si>
  <si>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</si>
  <si>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</si>
  <si>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</si>
  <si>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</si>
  <si>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</si>
  <si>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</si>
  <si>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</si>
  <si>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</si>
  <si>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</si>
  <si>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</si>
  <si>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</si>
  <si>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</si>
  <si>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</si>
  <si>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</si>
  <si>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</si>
  <si>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</si>
  <si>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</si>
  <si>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</si>
  <si>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</si>
  <si>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</si>
  <si>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</si>
  <si>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</si>
  <si>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</si>
  <si>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</si>
  <si>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</si>
  <si>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</si>
  <si>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</si>
  <si>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</si>
  <si>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</si>
  <si>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</si>
  <si>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</si>
  <si>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</si>
  <si>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</si>
  <si>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</si>
  <si>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</si>
  <si>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</si>
  <si>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</si>
  <si>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</si>
  <si>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</si>
  <si>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</si>
  <si>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</si>
  <si>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</si>
  <si>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</si>
  <si>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</si>
  <si>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</si>
  <si>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</si>
  <si>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</si>
  <si>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</si>
  <si>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</si>
  <si>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</si>
  <si>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</si>
  <si>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</si>
  <si>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</si>
  <si>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</si>
  <si>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</si>
  <si>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</si>
  <si>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</si>
  <si>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</si>
  <si>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</si>
  <si>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</si>
  <si>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</si>
  <si>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</si>
  <si>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</si>
  <si>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</si>
  <si>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</si>
  <si>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</si>
  <si>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</si>
  <si>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</si>
  <si>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</si>
  <si>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</si>
  <si>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</si>
  <si>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</si>
  <si>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</si>
  <si>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</si>
  <si>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</si>
  <si>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</si>
  <si>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</si>
  <si>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</si>
  <si>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</si>
  <si>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</si>
  <si>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</si>
  <si>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</si>
  <si>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</si>
  <si>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</si>
  <si>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</si>
  <si>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</si>
  <si>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</si>
  <si>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</si>
  <si>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</si>
  <si>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</si>
  <si>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</si>
  <si>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</si>
  <si>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</si>
  <si>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</si>
  <si>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</si>
  <si>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</si>
  <si>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</si>
  <si>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</si>
  <si>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</si>
  <si>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</si>
  <si>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</si>
  <si>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</si>
  <si>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</si>
  <si>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</si>
  <si>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</si>
  <si>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</si>
  <si>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</si>
  <si>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</si>
  <si>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</si>
  <si>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</si>
  <si>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</si>
  <si>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</si>
  <si>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</si>
  <si>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</si>
  <si>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</si>
  <si>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</si>
  <si>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</si>
  <si>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</si>
  <si>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15s/23k 20s/22k 27s/22k</t>
    <phoneticPr fontId="3" type="noConversion"/>
  </si>
  <si>
    <t>7s/25k 9s/22k 13s/22k</t>
    <phoneticPr fontId="3" type="noConversion"/>
  </si>
  <si>
    <t>[9:45-10:05] IC G crash로 그래프 기록 없음</t>
    <phoneticPr fontId="3" type="noConversion"/>
  </si>
  <si>
    <t>[10:28] 관측 중 gmon 갑자기 꺼짐/ do-killplot으로 정상 종료 후 재실행</t>
    <phoneticPr fontId="3" type="noConversion"/>
  </si>
  <si>
    <t>M_044227-044228:M</t>
    <phoneticPr fontId="3" type="noConversion"/>
  </si>
  <si>
    <t>[14:12] 초점 조정을 해도 변화가 없어서 액츄에이터 초기화 후 초점 재조정</t>
    <phoneticPr fontId="3" type="noConversion"/>
  </si>
  <si>
    <t>I_044340</t>
    <phoneticPr fontId="3" type="noConversion"/>
  </si>
  <si>
    <t>I_044340 filter I와 초점 값 누락</t>
    <phoneticPr fontId="3" type="noConversion"/>
  </si>
  <si>
    <t>8s/26k</t>
    <phoneticPr fontId="3" type="noConversion"/>
  </si>
  <si>
    <t>40s/28k 15s/23k</t>
    <phoneticPr fontId="3" type="noConversion"/>
  </si>
  <si>
    <t>DS9(영상확인) 2회 꺼짐</t>
    <phoneticPr fontId="3" type="noConversion"/>
  </si>
  <si>
    <t>W</t>
    <phoneticPr fontId="3" type="noConversion"/>
  </si>
  <si>
    <t>ESE</t>
    <phoneticPr fontId="3" type="noConversion"/>
  </si>
  <si>
    <t>NE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</si>
</sst>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checked="Checked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88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46287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0.38958333333333334</v>
      </c>
      <c r="D9" s="8">
        <v>1.7</v>
      </c>
      <c r="E9" s="8">
        <v>19.3</v>
      </c>
      <c r="F9" s="8">
        <v>38</v>
      </c>
      <c r="G9" s="36" t="s">
        <v>199</v>
      </c>
      <c r="H9" s="8">
        <v>0.1</v>
      </c>
      <c r="I9" s="36">
        <v>82.4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3.2</v>
      </c>
      <c r="E10" s="8">
        <v>13.9</v>
      </c>
      <c r="F10" s="8">
        <v>70.599999999999994</v>
      </c>
      <c r="G10" s="36" t="s">
        <v>200</v>
      </c>
      <c r="H10" s="8">
        <v>1.5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0.77361111111111114</v>
      </c>
      <c r="D11" s="15">
        <v>2.8</v>
      </c>
      <c r="E11" s="15">
        <v>13.7</v>
      </c>
      <c r="F11" s="15">
        <v>71.900000000000006</v>
      </c>
      <c r="G11" s="36" t="s">
        <v>201</v>
      </c>
      <c r="H11" s="15">
        <v>3.3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24.384027777777778</v>
      </c>
      <c r="D12" s="19">
        <f>AVERAGE(D9:D11)</f>
        <v>2.5666666666666669</v>
      </c>
      <c r="E12" s="19">
        <f>AVERAGE(E9:E11)</f>
        <v>15.633333333333335</v>
      </c>
      <c r="F12" s="20">
        <f>AVERAGE(F9:F11)</f>
        <v>60.166666666666664</v>
      </c>
      <c r="G12" s="21"/>
      <c r="H12" s="22">
        <f>AVERAGE(H9:H11)</f>
        <v>1.6333333333333335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0.33263888888888887</v>
      </c>
      <c r="D17" s="28">
        <v>0.33402777777777776</v>
      </c>
      <c r="E17" s="28">
        <v>0.36458333333333331</v>
      </c>
      <c r="F17" s="28">
        <v>0.53125</v>
      </c>
      <c r="G17" s="28">
        <v>0.73055555555555551</v>
      </c>
      <c r="H17" s="28">
        <v>0.77638888888888891</v>
      </c>
      <c r="I17" s="28">
        <v>0.80347222222222225</v>
      </c>
      <c r="J17" s="28"/>
      <c r="K17" s="28"/>
      <c r="L17" s="28"/>
      <c r="M17" s="28"/>
      <c r="N17" s="28"/>
      <c r="O17" s="28"/>
      <c r="P17" s="28">
        <v>0.81666666666666665</v>
      </c>
    </row>
    <row r="18" spans="2:16" ht="14.1" customHeight="1" x14ac:dyDescent="0.35">
      <c r="B18" s="35" t="s">
        <v>42</v>
      </c>
      <c r="C18" s="27">
        <v>44113</v>
      </c>
      <c r="D18" s="27">
        <v>44114</v>
      </c>
      <c r="E18" s="27">
        <v>44133</v>
      </c>
      <c r="F18" s="27">
        <v>44239</v>
      </c>
      <c r="G18" s="27">
        <v>44363</v>
      </c>
      <c r="H18" s="27">
        <v>44391</v>
      </c>
      <c r="I18" s="27">
        <v>44403</v>
      </c>
      <c r="J18" s="27"/>
      <c r="K18" s="27"/>
      <c r="L18" s="27"/>
      <c r="M18" s="27"/>
      <c r="N18" s="27"/>
      <c r="O18" s="27"/>
      <c r="P18" s="117">
        <v>44415</v>
      </c>
    </row>
    <row r="19" spans="2:16" ht="14.1" customHeight="1" thickBot="1" x14ac:dyDescent="0.4">
      <c r="B19" s="13" t="s">
        <v>43</v>
      </c>
      <c r="C19" s="29"/>
      <c r="D19" s="27">
        <v>44126</v>
      </c>
      <c r="E19" s="30">
        <v>44238</v>
      </c>
      <c r="F19" s="30">
        <v>44362</v>
      </c>
      <c r="G19" s="30">
        <v>44390</v>
      </c>
      <c r="H19" s="30">
        <v>44402</v>
      </c>
      <c r="I19" s="30">
        <v>44414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13</v>
      </c>
      <c r="E20" s="33">
        <f>IF(ISNUMBER(E18),E19-E18+1,"")</f>
        <v>106</v>
      </c>
      <c r="F20" s="33">
        <f>IF(ISNUMBER(F18),F19-F18+1,"")</f>
        <v>124</v>
      </c>
      <c r="G20" s="33">
        <f>IF(ISNUMBER(G18),G19-G18+1,"")</f>
        <v>28</v>
      </c>
      <c r="H20" s="33">
        <f>IF(ISNUMBER(H18),H19-H18+1,"")</f>
        <v>12</v>
      </c>
      <c r="I20" s="33">
        <f t="shared" ref="I20:O20" si="0">IF(ISNUMBER(I18),I19-I18+1,"")</f>
        <v>12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>
        <v>0.35</v>
      </c>
      <c r="D23" s="116">
        <v>0.35138888888888886</v>
      </c>
      <c r="E23" s="36" t="s">
        <v>48</v>
      </c>
      <c r="F23" s="157" t="s">
        <v>189</v>
      </c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>
        <v>0.80486111111111114</v>
      </c>
      <c r="K24" s="106">
        <v>0.80694444444444446</v>
      </c>
      <c r="L24" s="36" t="s">
        <v>181</v>
      </c>
      <c r="M24" s="160" t="s">
        <v>197</v>
      </c>
      <c r="N24" s="161"/>
      <c r="O24" s="161"/>
      <c r="P24" s="162"/>
    </row>
    <row r="25" spans="2:16" ht="13.5" customHeight="1" x14ac:dyDescent="0.35">
      <c r="B25" s="158"/>
      <c r="C25" s="116">
        <v>0.35347222222222224</v>
      </c>
      <c r="D25" s="116">
        <v>0.35625000000000001</v>
      </c>
      <c r="E25" s="113" t="s">
        <v>171</v>
      </c>
      <c r="F25" s="157" t="s">
        <v>188</v>
      </c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>
        <v>0.81041666666666667</v>
      </c>
      <c r="K26" s="106">
        <v>0.81041666666666667</v>
      </c>
      <c r="L26" s="36" t="s">
        <v>176</v>
      </c>
      <c r="M26" s="157" t="s">
        <v>196</v>
      </c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0.14374999999999999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0.19930555555555557</v>
      </c>
      <c r="P30" s="46">
        <f>SUM(C30:J30,L30:N30)</f>
        <v>0.18541666666666665</v>
      </c>
    </row>
    <row r="31" spans="2:16" ht="14.1" customHeight="1" x14ac:dyDescent="0.35">
      <c r="B31" s="37" t="s">
        <v>170</v>
      </c>
      <c r="C31" s="47">
        <v>0.16666666666666666</v>
      </c>
      <c r="D31" s="7">
        <v>0.19930555555555557</v>
      </c>
      <c r="E31" s="7"/>
      <c r="F31" s="7"/>
      <c r="G31" s="7"/>
      <c r="H31" s="7"/>
      <c r="I31" s="7"/>
      <c r="J31" s="7">
        <v>4.583333333333333E-2</v>
      </c>
      <c r="K31" s="7">
        <v>1.8055555555555554E-2</v>
      </c>
      <c r="L31" s="7"/>
      <c r="M31" s="7"/>
      <c r="N31" s="7"/>
      <c r="O31" s="48"/>
      <c r="P31" s="46">
        <f>SUM(C31:N31)</f>
        <v>0.42986111111111114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0.16666666666666666</v>
      </c>
      <c r="D34" s="110">
        <f t="shared" ref="D34:P34" si="1">D31-D32-D33</f>
        <v>0.19930555555555557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4.583333333333333E-2</v>
      </c>
      <c r="K34" s="110">
        <f t="shared" si="1"/>
        <v>1.8055555555555554E-2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0.42986111111111114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192</v>
      </c>
      <c r="D36" s="148"/>
      <c r="E36" s="147" t="s">
        <v>194</v>
      </c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190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191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 t="s">
        <v>193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 t="s">
        <v>195</v>
      </c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965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1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-156.5</v>
      </c>
      <c r="D72" s="60">
        <v>-159.80000000000001</v>
      </c>
      <c r="E72" s="100" t="s">
        <v>118</v>
      </c>
      <c r="F72" s="60">
        <v>24</v>
      </c>
      <c r="G72" s="60">
        <v>22.1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-150.6</v>
      </c>
      <c r="D73" s="60">
        <v>-155.80000000000001</v>
      </c>
      <c r="E73" s="102" t="s">
        <v>122</v>
      </c>
      <c r="F73" s="61">
        <v>37.200000000000003</v>
      </c>
      <c r="G73" s="61">
        <v>44.8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-205.7</v>
      </c>
      <c r="D74" s="60">
        <v>-212.1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-112.7</v>
      </c>
      <c r="D75" s="60">
        <v>-124.5</v>
      </c>
      <c r="E75" s="102" t="s">
        <v>132</v>
      </c>
      <c r="F75" s="62">
        <v>50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36.6</v>
      </c>
      <c r="D76" s="60">
        <v>32.799999999999997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34</v>
      </c>
      <c r="D77" s="60">
        <v>31</v>
      </c>
      <c r="E77" s="102" t="s">
        <v>142</v>
      </c>
      <c r="F77" s="62">
        <v>260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29.1</v>
      </c>
      <c r="D78" s="60">
        <v>26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27.4</v>
      </c>
      <c r="D79" s="60">
        <v>24.5</v>
      </c>
      <c r="E79" s="100" t="s">
        <v>152</v>
      </c>
      <c r="F79" s="60">
        <v>27.6</v>
      </c>
      <c r="G79" s="60">
        <v>15.1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1.3200000000000001E-5</v>
      </c>
      <c r="D80" s="64">
        <v>1.3200000000000001E-5</v>
      </c>
      <c r="E80" s="102" t="s">
        <v>157</v>
      </c>
      <c r="F80" s="61">
        <v>42.9</v>
      </c>
      <c r="G80" s="61">
        <v>74.099999999999994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 t="s">
        <v>198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2026-09-22T19:49:12Z</dcterms:modified>
</cp:coreProperties>
</file>