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Workbook________" defaultThemeVersion="166925"/>
  <mc:AlternateContent xmlns:mc="http://schemas.openxmlformats.org/markup-compatibility/2006">
    <mc:Choice Requires="x15">
      <x15ac:absPath xmlns:x15ac="http://schemas.microsoft.com/office/spreadsheetml/2010/11/ac" url="C:\Users\kmtnet\Desktop\관측일지\2026\2026.08\"/>
    </mc:Choice>
  </mc:AlternateContent>
  <xr:revisionPtr revIDLastSave="0" documentId="13_ncr:1_{172DDEA3-8A4A-4FDA-9598-641EA5EA655E}" xr6:coauthVersionLast="47" xr6:coauthVersionMax="47" xr10:uidLastSave="{00000000-0000-0000-0000-000000000000}"/>
  <bookViews>
    <workbookView xWindow="63540" yWindow="4584" windowWidth="18996" windowHeight="1518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1" i="1" l="1"/>
  <c r="P32" i="1"/>
  <c r="P33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P34" i="1" l="1"/>
  <c r="J12" i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00000000-0006-0000-0000-000002000000}">
      <text>
        <r>
          <rPr>
            <sz val="8"/>
            <color indexed="81"/>
            <rFont val="맑은 고딕"/>
            <family val="3"/>
            <charset val="129"/>
          </rPr>
          <t>ICS에서 DTS로 관측영상이 정상적으로 전송되었는지 확인하는 스크립트 실행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<sst xmlns="http://schemas.openxmlformats.org/spreadsheetml/2006/main" count="213" uniqueCount="200">
  <si>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</si>
  <si>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</si>
  <si>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</si>
  <si>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</si>
  <si>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</si>
  <si>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</si>
  <si>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</si>
  <si>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</si>
  <si>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</si>
  <si>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</si>
  <si>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</si>
  <si>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</si>
  <si>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</si>
  <si>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</si>
  <si>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</si>
  <si>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</si>
  <si>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</si>
  <si>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</si>
  <si>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</si>
  <si>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</si>
  <si>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</si>
  <si>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</si>
  <si>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</si>
  <si>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</si>
  <si>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</si>
  <si>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</si>
  <si>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</si>
  <si>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</si>
  <si>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</si>
  <si>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</si>
  <si>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</si>
  <si>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</si>
  <si>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</si>
  <si>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</si>
  <si>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</si>
  <si>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</si>
  <si>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</si>
  <si>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</si>
  <si>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</si>
  <si>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</si>
  <si>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</si>
  <si>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</si>
  <si>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</si>
  <si>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</si>
  <si>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</si>
  <si>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</si>
  <si>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</si>
  <si>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</si>
  <si>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B</t>
    <phoneticPr fontId="4" type="noConversion"/>
  </si>
  <si>
    <t>V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</si>
  <si>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</si>
  <si>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</si>
  <si>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</si>
  <si>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</si>
  <si>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</si>
  <si>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</si>
  <si>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</si>
  <si>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</si>
  <si>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</si>
  <si>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</si>
  <si>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</si>
  <si>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</si>
  <si>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</si>
  <si>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</si>
  <si>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</si>
  <si>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</si>
  <si>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</si>
  <si>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</si>
  <si>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</si>
  <si>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</si>
  <si>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</si>
  <si>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</si>
  <si>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</si>
  <si>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</si>
  <si>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</si>
  <si>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</si>
  <si>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</si>
  <si>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</si>
  <si>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</si>
  <si>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</si>
  <si>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</si>
  <si>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</si>
  <si>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</si>
  <si>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</si>
  <si>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</si>
  <si>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</si>
  <si>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</si>
  <si>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</si>
  <si>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</si>
  <si>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</si>
  <si>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</si>
  <si>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</si>
  <si>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</si>
  <si>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</si>
  <si>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</si>
  <si>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</si>
  <si>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</si>
  <si>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</si>
  <si>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</si>
  <si>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</si>
  <si>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</si>
  <si>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</si>
  <si>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</si>
  <si>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</si>
  <si>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</si>
  <si>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</si>
  <si>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</si>
  <si>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</si>
  <si>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</si>
  <si>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</si>
  <si>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</si>
  <si>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</si>
  <si>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</si>
  <si>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</si>
  <si>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</si>
  <si>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</si>
  <si>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</si>
  <si>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</si>
  <si>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</si>
  <si>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</si>
  <si>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</si>
  <si>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</si>
  <si>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</si>
  <si>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</si>
  <si>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</si>
  <si>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</si>
  <si>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</si>
  <si>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</si>
  <si>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</si>
  <si>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</si>
  <si>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</si>
  <si>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</si>
  <si>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</si>
  <si>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</si>
  <si>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</si>
  <si>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</si>
  <si>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</si>
  <si>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</si>
  <si>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</si>
  <si>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</si>
  <si>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</si>
  <si>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</si>
  <si>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</si>
  <si>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</si>
  <si>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</si>
  <si>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</si>
  <si>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</si>
  <si>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</si>
  <si>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</si>
  <si>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</si>
  <si>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</si>
  <si>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</si>
  <si>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</si>
  <si>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</si>
  <si>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</si>
  <si>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</si>
  <si>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</si>
  <si>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</si>
  <si>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</si>
  <si>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</si>
  <si>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</si>
  <si>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</si>
  <si>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</si>
  <si>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AU</t>
    <phoneticPr fontId="4" type="noConversion"/>
  </si>
  <si>
    <t>OBS</t>
  </si>
  <si>
    <t>I</t>
  </si>
  <si>
    <t>CHK_ICS_to_DTS
실행</t>
    <phoneticPr fontId="20" type="noConversion"/>
  </si>
  <si>
    <t>실관측</t>
    <phoneticPr fontId="3" type="noConversion"/>
  </si>
  <si>
    <t xml:space="preserve"> Site Seeing</t>
    <phoneticPr fontId="3" type="noConversion"/>
  </si>
  <si>
    <t>배당시간</t>
    <phoneticPr fontId="4" type="noConversion"/>
  </si>
  <si>
    <t>계획시간</t>
    <phoneticPr fontId="4" type="noConversion"/>
  </si>
  <si>
    <t>R</t>
    <phoneticPr fontId="4" type="noConversion"/>
  </si>
  <si>
    <t>돔 회전 
이상</t>
    <phoneticPr fontId="23" type="noConversion"/>
  </si>
  <si>
    <t>돔 셔터 
이상</t>
    <phoneticPr fontId="23" type="noConversion"/>
  </si>
  <si>
    <t>돔 셔터 
소음</t>
    <phoneticPr fontId="23" type="noConversion"/>
  </si>
  <si>
    <t>돔 회전 
소음</t>
    <phoneticPr fontId="23" type="noConversion"/>
  </si>
  <si>
    <t>B</t>
  </si>
  <si>
    <t xml:space="preserve"> </t>
  </si>
  <si>
    <t>V</t>
  </si>
  <si>
    <t>ALL</t>
    <phoneticPr fontId="3" type="noConversion"/>
  </si>
  <si>
    <t xml:space="preserve">BLG K2 mode(mkk2list.f) LAST No. </t>
    <phoneticPr fontId="3" type="noConversion"/>
  </si>
  <si>
    <t>R</t>
    <phoneticPr fontId="3" type="noConversion"/>
  </si>
  <si>
    <t>TMT</t>
    <phoneticPr fontId="3" type="noConversion"/>
  </si>
  <si>
    <t>LSST</t>
    <phoneticPr fontId="3" type="noConversion"/>
  </si>
  <si>
    <t>BLG</t>
    <phoneticPr fontId="3" type="noConversion"/>
  </si>
  <si>
    <t>방풍막 고장</t>
    <phoneticPr fontId="3" type="noConversion"/>
  </si>
  <si>
    <t>ENG-KSP</t>
    <phoneticPr fontId="3" type="noConversion"/>
  </si>
  <si>
    <t>신가은</t>
    <phoneticPr fontId="3" type="noConversion"/>
  </si>
  <si>
    <t>M_032630-032631:T</t>
    <phoneticPr fontId="3" type="noConversion"/>
  </si>
  <si>
    <t>M_032643</t>
    <phoneticPr fontId="3" type="noConversion"/>
  </si>
  <si>
    <t>M_032643 ICS crash로 인해 영상 없음</t>
    <phoneticPr fontId="3" type="noConversion"/>
  </si>
  <si>
    <t>C_032640-032642</t>
    <phoneticPr fontId="3" type="noConversion"/>
  </si>
  <si>
    <t>[10:05] 짙은 구름으로 인한 관측 대기 / [13:13] 관측 재개</t>
    <phoneticPr fontId="3" type="noConversion"/>
  </si>
  <si>
    <t>C_032670-032672</t>
    <phoneticPr fontId="3" type="noConversion"/>
  </si>
  <si>
    <t>I_032682</t>
    <phoneticPr fontId="3" type="noConversion"/>
  </si>
  <si>
    <t>I_032682 filter I값 누락됨</t>
    <phoneticPr fontId="3" type="noConversion"/>
  </si>
  <si>
    <t>[18:27] 높은 습도(VAISALA 77%/ 2.3m 86%) 및 외벽 심한 물기로 인한 관측 대기 / [19:20] 관측 재개</t>
    <phoneticPr fontId="3" type="noConversion"/>
  </si>
  <si>
    <t>ENE</t>
    <phoneticPr fontId="3" type="noConversion"/>
  </si>
  <si>
    <t>ESE</t>
    <phoneticPr fontId="3" type="noConversion"/>
  </si>
  <si>
    <t>SW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</si>
</sst>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7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9"/>
      <color indexed="81"/>
      <name val="Tahoma"/>
      <family val="2"/>
    </font>
    <font>
      <sz val="8"/>
      <color indexed="81"/>
      <name val="맑은 고딕"/>
      <family val="3"/>
      <charset val="129"/>
    </font>
    <font>
      <sz val="8"/>
      <color theme="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theme="0" tint="-0.499984740745262"/>
      </left>
      <right/>
      <top/>
      <bottom/>
      <diagonal/>
    </border>
  </borders>
  <cellStyleXfs count="1">
    <xf numFmtId="0" fontId="0" fillId="0" borderId="0">
      <alignment vertical="center"/>
    </xf>
  </cellStyleXfs>
  <cellXfs count="196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5" fillId="0" borderId="2" xfId="0" applyFont="1" applyBorder="1" applyProtection="1">
      <alignment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177" fontId="5" fillId="2" borderId="2" xfId="0" applyNumberFormat="1" applyFont="1" applyFill="1" applyBorder="1" applyAlignment="1" applyProtection="1">
      <alignment horizontal="center" vertical="center"/>
      <protection locked="0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Protection="1">
      <alignment vertical="center"/>
    </xf>
    <xf numFmtId="0" fontId="6" fillId="5" borderId="6" xfId="0" applyFont="1" applyFill="1" applyBorder="1" applyAlignment="1" applyProtection="1">
      <alignment horizontal="center" vertical="center"/>
    </xf>
    <xf numFmtId="177" fontId="6" fillId="5" borderId="7" xfId="0" applyNumberFormat="1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</xf>
    <xf numFmtId="0" fontId="5" fillId="5" borderId="6" xfId="0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 applyProtection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8" fillId="0" borderId="1" xfId="0" applyFont="1" applyBorder="1" applyAlignment="1" applyProtection="1">
      <alignment horizontal="center" vertical="center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31" fillId="0" borderId="0" xfId="0" applyNumberFormat="1" applyFont="1" applyAlignment="1" applyProtection="1">
      <alignment vertical="center"/>
    </xf>
    <xf numFmtId="0" fontId="24" fillId="0" borderId="1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/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right" vertical="center"/>
    </xf>
    <xf numFmtId="0" fontId="5" fillId="0" borderId="29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horizontal="center" vertical="center"/>
    </xf>
    <xf numFmtId="177" fontId="5" fillId="11" borderId="4" xfId="0" applyNumberFormat="1" applyFont="1" applyFill="1" applyBorder="1" applyAlignment="1" applyProtection="1">
      <alignment horizontal="center"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0" fontId="6" fillId="13" borderId="5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7" fontId="5" fillId="0" borderId="52" xfId="0" applyNumberFormat="1" applyFont="1" applyFill="1" applyBorder="1" applyAlignment="1" applyProtection="1">
      <alignment horizontal="center" vertical="center"/>
    </xf>
    <xf numFmtId="0" fontId="6" fillId="0" borderId="51" xfId="0" applyFont="1" applyBorder="1" applyAlignment="1" applyProtection="1">
      <alignment vertical="center"/>
      <protection locked="0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36" fillId="0" borderId="26" xfId="0" applyFont="1" applyBorder="1" applyAlignment="1" applyProtection="1">
      <alignment horizontal="left" vertical="center" wrapText="1"/>
      <protection locked="0"/>
    </xf>
    <xf numFmtId="0" fontId="36" fillId="0" borderId="0" xfId="0" applyFont="1" applyAlignment="1" applyProtection="1">
      <alignment horizontal="left" vertical="center"/>
      <protection locked="0"/>
    </xf>
    <xf numFmtId="0" fontId="36" fillId="0" borderId="27" xfId="0" applyFont="1" applyBorder="1" applyAlignment="1" applyProtection="1">
      <alignment horizontal="left" vertical="center"/>
      <protection locked="0"/>
    </xf>
    <xf numFmtId="20" fontId="5" fillId="0" borderId="26" xfId="0" applyNumberFormat="1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36" fillId="0" borderId="26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2" fillId="0" borderId="0" xfId="0" applyFont="1" applyAlignment="1" applyProtection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20" fontId="5" fillId="0" borderId="26" xfId="0" applyNumberFormat="1" applyFont="1" applyBorder="1" applyAlignment="1" applyProtection="1">
      <alignment horizontal="left" vertical="center" wrapText="1"/>
      <protection locked="0"/>
    </xf>
    <xf numFmtId="20" fontId="5" fillId="0" borderId="0" xfId="0" applyNumberFormat="1" applyFont="1" applyBorder="1" applyAlignment="1" applyProtection="1">
      <alignment horizontal="left" vertical="center" wrapText="1"/>
      <protection locked="0"/>
    </xf>
    <xf numFmtId="20" fontId="5" fillId="0" borderId="27" xfId="0" applyNumberFormat="1" applyFont="1" applyBorder="1" applyAlignment="1" applyProtection="1">
      <alignment horizontal="left" vertical="center" wrapText="1"/>
      <protection locked="0"/>
    </xf>
    <xf numFmtId="0" fontId="24" fillId="0" borderId="32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26" fillId="0" borderId="0" xfId="0" applyFont="1" applyBorder="1" applyAlignment="1" applyProtection="1">
      <alignment horizontal="center"/>
    </xf>
    <xf numFmtId="0" fontId="2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center" vertical="center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CC66FF"/>
      <color rgb="FFFF3399"/>
      <color rgb="FFFF99CC"/>
      <color rgb="FFFFCCCC"/>
      <color rgb="FFFF0000"/>
      <color rgb="FFFF7C80"/>
      <color rgb="FFFF5050"/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checked="Checked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checked="Checked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137160</xdr:rowOff>
        </xdr:from>
        <xdr:to>
          <xdr:col>10</xdr:col>
          <xdr:colOff>419100</xdr:colOff>
          <xdr:row>9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137160</xdr:rowOff>
        </xdr:from>
        <xdr:to>
          <xdr:col>11</xdr:col>
          <xdr:colOff>419100</xdr:colOff>
          <xdr:row>9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137160</xdr:rowOff>
        </xdr:from>
        <xdr:to>
          <xdr:col>12</xdr:col>
          <xdr:colOff>419100</xdr:colOff>
          <xdr:row>9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137160</xdr:rowOff>
        </xdr:from>
        <xdr:to>
          <xdr:col>13</xdr:col>
          <xdr:colOff>419100</xdr:colOff>
          <xdr:row>9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137160</xdr:rowOff>
        </xdr:from>
        <xdr:to>
          <xdr:col>14</xdr:col>
          <xdr:colOff>419100</xdr:colOff>
          <xdr:row>9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137160</xdr:rowOff>
        </xdr:from>
        <xdr:to>
          <xdr:col>15</xdr:col>
          <xdr:colOff>419100</xdr:colOff>
          <xdr:row>9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144780</xdr:rowOff>
        </xdr:from>
        <xdr:to>
          <xdr:col>10</xdr:col>
          <xdr:colOff>419100</xdr:colOff>
          <xdr:row>10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144780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144780</xdr:rowOff>
        </xdr:from>
        <xdr:to>
          <xdr:col>11</xdr:col>
          <xdr:colOff>419100</xdr:colOff>
          <xdr:row>10</xdr:row>
          <xdr:rowOff>30480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144780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144780</xdr:rowOff>
        </xdr:from>
        <xdr:to>
          <xdr:col>12</xdr:col>
          <xdr:colOff>419100</xdr:colOff>
          <xdr:row>10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144780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144780</xdr:rowOff>
        </xdr:from>
        <xdr:to>
          <xdr:col>13</xdr:col>
          <xdr:colOff>419100</xdr:colOff>
          <xdr:row>10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144780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144780</xdr:rowOff>
        </xdr:from>
        <xdr:to>
          <xdr:col>14</xdr:col>
          <xdr:colOff>419100</xdr:colOff>
          <xdr:row>10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144780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144780</xdr:rowOff>
        </xdr:from>
        <xdr:to>
          <xdr:col>15</xdr:col>
          <xdr:colOff>419100</xdr:colOff>
          <xdr:row>10</xdr:row>
          <xdr:rowOff>30480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144780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213360</xdr:rowOff>
        </xdr:from>
        <xdr:to>
          <xdr:col>6</xdr:col>
          <xdr:colOff>419100</xdr:colOff>
          <xdr:row>58</xdr:row>
          <xdr:rowOff>252248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15240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213360</xdr:rowOff>
        </xdr:from>
        <xdr:to>
          <xdr:col>9</xdr:col>
          <xdr:colOff>419100</xdr:colOff>
          <xdr:row>58</xdr:row>
          <xdr:rowOff>252248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213360</xdr:rowOff>
        </xdr:from>
        <xdr:to>
          <xdr:col>12</xdr:col>
          <xdr:colOff>419100</xdr:colOff>
          <xdr:row>58</xdr:row>
          <xdr:rowOff>252248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213360</xdr:rowOff>
        </xdr:from>
        <xdr:to>
          <xdr:col>15</xdr:col>
          <xdr:colOff>419100</xdr:colOff>
          <xdr:row>58</xdr:row>
          <xdr:rowOff>252248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15240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15240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15240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15240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251460</xdr:rowOff>
        </xdr:from>
        <xdr:to>
          <xdr:col>3</xdr:col>
          <xdr:colOff>419100</xdr:colOff>
          <xdr:row>64</xdr:row>
          <xdr:rowOff>15240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62</xdr:row>
          <xdr:rowOff>252248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251460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243840</xdr:rowOff>
        </xdr:from>
        <xdr:to>
          <xdr:col>9</xdr:col>
          <xdr:colOff>419100</xdr:colOff>
          <xdr:row>59</xdr:row>
          <xdr:rowOff>243840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15240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15240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15240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15240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251460</xdr:rowOff>
        </xdr:from>
        <xdr:to>
          <xdr:col>12</xdr:col>
          <xdr:colOff>419100</xdr:colOff>
          <xdr:row>64</xdr:row>
          <xdr:rowOff>15240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251460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251460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251460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251460</xdr:rowOff>
        </xdr:from>
        <xdr:to>
          <xdr:col>15</xdr:col>
          <xdr:colOff>419100</xdr:colOff>
          <xdr:row>62</xdr:row>
          <xdr:rowOff>252248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15240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02"/>
  <sheetViews>
    <sheetView tabSelected="1" topLeftCell="A70" zoomScale="145" zoomScaleNormal="145" workbookViewId="0">
      <selection activeCell="E78" sqref="E78"/>
    </sheetView>
  </sheetViews>
  <sheetFormatPr defaultColWidth="0" defaultRowHeight="10.8" zeroHeight="1" x14ac:dyDescent="0.35"/>
  <cols>
    <col min="1" max="1" width="0.77734375" style="65" customWidth="1"/>
    <col min="2" max="2" width="7.77734375" style="65" customWidth="1"/>
    <col min="3" max="16" width="6.77734375" style="65" customWidth="1"/>
    <col min="17" max="17" width="0.77734375" style="65" customWidth="1"/>
    <col min="18" max="18" width="9.21875" style="65" hidden="1" customWidth="1"/>
    <col min="19" max="16384" width="9.21875" style="65" hidden="1"/>
  </cols>
  <sheetData>
    <row r="1" spans="2:16" ht="13.5" customHeight="1" x14ac:dyDescent="0.35"/>
    <row r="2" spans="2:16" ht="14.25" customHeight="1" thickBot="1" x14ac:dyDescent="0.4">
      <c r="B2" s="148" t="s">
        <v>0</v>
      </c>
      <c r="C2" s="14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4">
      <c r="B3" s="34" t="s">
        <v>1</v>
      </c>
      <c r="C3" s="149">
        <v>46237</v>
      </c>
      <c r="D3" s="150"/>
      <c r="E3" s="1"/>
      <c r="F3" s="1"/>
      <c r="G3" s="1"/>
      <c r="H3" s="1"/>
      <c r="I3" s="1"/>
      <c r="J3" s="1"/>
      <c r="K3" s="66" t="s">
        <v>2</v>
      </c>
      <c r="L3" s="151">
        <f>(P31-(P32+P33))/P31*100</f>
        <v>55.963302752293572</v>
      </c>
      <c r="M3" s="151"/>
      <c r="N3" s="66" t="s">
        <v>3</v>
      </c>
      <c r="O3" s="151">
        <f>(P31-P33)/P31*100</f>
        <v>100</v>
      </c>
      <c r="P3" s="151"/>
    </row>
    <row r="4" spans="2:16" ht="14.25" customHeight="1" x14ac:dyDescent="0.35">
      <c r="B4" s="34" t="s">
        <v>4</v>
      </c>
      <c r="C4" s="2" t="s">
        <v>187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35">
      <c r="B5" s="34" t="s">
        <v>5</v>
      </c>
      <c r="C5" s="67" t="s">
        <v>163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35">
      <c r="B7" s="148" t="s">
        <v>6</v>
      </c>
      <c r="C7" s="148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35">
      <c r="B8" s="4"/>
      <c r="C8" s="34" t="s">
        <v>7</v>
      </c>
      <c r="D8" s="34" t="s">
        <v>8</v>
      </c>
      <c r="E8" s="34" t="s">
        <v>9</v>
      </c>
      <c r="F8" s="34" t="s">
        <v>10</v>
      </c>
      <c r="G8" s="34" t="s">
        <v>11</v>
      </c>
      <c r="H8" s="34" t="s">
        <v>12</v>
      </c>
      <c r="I8" s="34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2:16" ht="14.25" customHeight="1" x14ac:dyDescent="0.35">
      <c r="B9" s="35" t="s">
        <v>21</v>
      </c>
      <c r="C9" s="7">
        <v>0.37013888888888891</v>
      </c>
      <c r="D9" s="8">
        <v>1.7</v>
      </c>
      <c r="E9" s="8">
        <v>10.1</v>
      </c>
      <c r="F9" s="8">
        <v>69.7</v>
      </c>
      <c r="G9" s="36" t="s">
        <v>197</v>
      </c>
      <c r="H9" s="8">
        <v>1.1000000000000001</v>
      </c>
      <c r="I9" s="36">
        <v>74.5</v>
      </c>
      <c r="J9" s="9">
        <f>IF(L9, 1, 0) + IF(M9, 2, 0) + IF(N9, 4, 0) + IF(O9, 8, 0) + IF(P9, 16, 0)</f>
        <v>1</v>
      </c>
      <c r="K9" s="10" t="b">
        <v>0</v>
      </c>
      <c r="L9" s="10" t="b">
        <v>1</v>
      </c>
      <c r="M9" s="10" t="b">
        <v>0</v>
      </c>
      <c r="N9" s="10" t="b">
        <v>0</v>
      </c>
      <c r="O9" s="10" t="b">
        <v>0</v>
      </c>
      <c r="P9" s="10" t="b">
        <v>0</v>
      </c>
    </row>
    <row r="10" spans="2:16" ht="14.25" customHeight="1" x14ac:dyDescent="0.35">
      <c r="B10" s="35" t="s">
        <v>22</v>
      </c>
      <c r="C10" s="7">
        <v>0.58333333333333337</v>
      </c>
      <c r="D10" s="8">
        <v>1.2</v>
      </c>
      <c r="E10" s="8">
        <v>8.1999999999999993</v>
      </c>
      <c r="F10" s="8">
        <v>73.2</v>
      </c>
      <c r="G10" s="36" t="s">
        <v>198</v>
      </c>
      <c r="H10" s="8">
        <v>0.2</v>
      </c>
      <c r="I10" s="11"/>
      <c r="J10" s="9">
        <f>IF(L10, 1, 0) + IF(M10, 2, 0) + IF(N10, 4, 0) + IF(O10, 8, 0) + IF(P10, 16, 0)</f>
        <v>0</v>
      </c>
      <c r="K10" s="12" t="b">
        <v>1</v>
      </c>
      <c r="L10" s="12" t="b">
        <v>0</v>
      </c>
      <c r="M10" s="12" t="b">
        <v>0</v>
      </c>
      <c r="N10" s="12" t="b">
        <v>0</v>
      </c>
      <c r="O10" s="12" t="b">
        <v>0</v>
      </c>
      <c r="P10" s="12" t="b">
        <v>0</v>
      </c>
    </row>
    <row r="11" spans="2:16" ht="14.25" customHeight="1" thickBot="1" x14ac:dyDescent="0.4">
      <c r="B11" s="13" t="s">
        <v>23</v>
      </c>
      <c r="C11" s="14">
        <v>0.81111111111111112</v>
      </c>
      <c r="D11" s="15">
        <v>1.2</v>
      </c>
      <c r="E11" s="15">
        <v>7</v>
      </c>
      <c r="F11" s="15">
        <v>78.5</v>
      </c>
      <c r="G11" s="36" t="s">
        <v>199</v>
      </c>
      <c r="H11" s="15">
        <v>1.4</v>
      </c>
      <c r="I11" s="16"/>
      <c r="J11" s="9">
        <f>IF(L11, 1, 0) + IF(M11, 2, 0) + IF(N11, 4, 0) + IF(O11, 8, 0) + IF(P11, 16, 0)</f>
        <v>0</v>
      </c>
      <c r="K11" s="12" t="b">
        <v>1</v>
      </c>
      <c r="L11" s="12" t="b">
        <v>0</v>
      </c>
      <c r="M11" s="12" t="b">
        <v>0</v>
      </c>
      <c r="N11" s="12" t="b">
        <v>0</v>
      </c>
      <c r="O11" s="12" t="b">
        <v>0</v>
      </c>
      <c r="P11" s="12" t="b">
        <v>0</v>
      </c>
    </row>
    <row r="12" spans="2:16" ht="14.25" customHeight="1" thickBot="1" x14ac:dyDescent="0.4">
      <c r="B12" s="17" t="s">
        <v>24</v>
      </c>
      <c r="C12" s="18">
        <f>(24-C9)+C11</f>
        <v>24.440972222222221</v>
      </c>
      <c r="D12" s="19">
        <f>AVERAGE(D9:D11)</f>
        <v>1.3666666666666665</v>
      </c>
      <c r="E12" s="19">
        <f>AVERAGE(E9:E11)</f>
        <v>8.4333333333333318</v>
      </c>
      <c r="F12" s="20">
        <f>AVERAGE(F9:F11)</f>
        <v>73.8</v>
      </c>
      <c r="G12" s="21"/>
      <c r="H12" s="22">
        <f>AVERAGE(H9:H11)</f>
        <v>0.9</v>
      </c>
      <c r="I12" s="23"/>
      <c r="J12" s="24">
        <f>AVERAGE(J9:J11)</f>
        <v>0.33333333333333331</v>
      </c>
      <c r="K12" s="1"/>
      <c r="L12" s="1"/>
      <c r="M12" s="1"/>
      <c r="N12" s="1"/>
      <c r="O12" s="1"/>
      <c r="P12" s="1"/>
    </row>
    <row r="13" spans="2:16" ht="14.1" customHeight="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 x14ac:dyDescent="0.35">
      <c r="B14" s="148" t="s">
        <v>25</v>
      </c>
      <c r="C14" s="14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 x14ac:dyDescent="0.35">
      <c r="B15" s="4"/>
      <c r="C15" s="25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6" t="s">
        <v>34</v>
      </c>
      <c r="L15" s="26" t="s">
        <v>35</v>
      </c>
      <c r="M15" s="26" t="s">
        <v>36</v>
      </c>
      <c r="N15" s="26" t="s">
        <v>37</v>
      </c>
      <c r="O15" s="26" t="s">
        <v>38</v>
      </c>
      <c r="P15" s="34" t="s">
        <v>39</v>
      </c>
    </row>
    <row r="16" spans="2:16" ht="14.1" customHeight="1" x14ac:dyDescent="0.35">
      <c r="B16" s="35" t="s">
        <v>40</v>
      </c>
      <c r="C16" s="27" t="s">
        <v>164</v>
      </c>
      <c r="D16" s="27" t="s">
        <v>179</v>
      </c>
      <c r="E16" s="27" t="s">
        <v>184</v>
      </c>
      <c r="F16" s="27" t="s">
        <v>186</v>
      </c>
      <c r="G16" s="27" t="s">
        <v>183</v>
      </c>
      <c r="H16" s="27" t="s">
        <v>182</v>
      </c>
      <c r="I16" s="27" t="s">
        <v>179</v>
      </c>
      <c r="J16" s="27"/>
      <c r="K16" s="27"/>
      <c r="L16" s="27"/>
      <c r="M16" s="27"/>
      <c r="N16" s="27"/>
      <c r="O16" s="27"/>
      <c r="P16" s="27" t="s">
        <v>164</v>
      </c>
    </row>
    <row r="17" spans="2:16" ht="14.1" customHeight="1" x14ac:dyDescent="0.35">
      <c r="B17" s="35" t="s">
        <v>41</v>
      </c>
      <c r="C17" s="28">
        <v>0.30833333333333335</v>
      </c>
      <c r="D17" s="28">
        <v>0.30902777777777779</v>
      </c>
      <c r="E17" s="28">
        <v>0.34513888888888888</v>
      </c>
      <c r="F17" s="28">
        <v>0.66527777777777775</v>
      </c>
      <c r="G17" s="28">
        <v>0.80555555555555558</v>
      </c>
      <c r="H17" s="28">
        <v>0.81180555555555556</v>
      </c>
      <c r="I17" s="28">
        <v>0.8305555555555556</v>
      </c>
      <c r="J17" s="28"/>
      <c r="K17" s="28"/>
      <c r="L17" s="28"/>
      <c r="M17" s="28"/>
      <c r="N17" s="28"/>
      <c r="O17" s="28"/>
      <c r="P17" s="28">
        <v>0.83472222222222225</v>
      </c>
    </row>
    <row r="18" spans="2:16" ht="14.1" customHeight="1" x14ac:dyDescent="0.35">
      <c r="B18" s="35" t="s">
        <v>42</v>
      </c>
      <c r="C18" s="27">
        <v>32616</v>
      </c>
      <c r="D18" s="27">
        <v>32617</v>
      </c>
      <c r="E18" s="27">
        <v>32625</v>
      </c>
      <c r="F18" s="27">
        <v>32748</v>
      </c>
      <c r="G18" s="27">
        <v>32815</v>
      </c>
      <c r="H18" s="27">
        <v>32818</v>
      </c>
      <c r="I18" s="27">
        <v>32830</v>
      </c>
      <c r="J18" s="27"/>
      <c r="K18" s="27"/>
      <c r="L18" s="27"/>
      <c r="M18" s="27"/>
      <c r="N18" s="27"/>
      <c r="O18" s="27"/>
      <c r="P18" s="117">
        <v>32935</v>
      </c>
    </row>
    <row r="19" spans="2:16" ht="14.1" customHeight="1" thickBot="1" x14ac:dyDescent="0.4">
      <c r="B19" s="13" t="s">
        <v>43</v>
      </c>
      <c r="C19" s="29"/>
      <c r="D19" s="27">
        <v>32621</v>
      </c>
      <c r="E19" s="30">
        <v>32747</v>
      </c>
      <c r="F19" s="30">
        <v>32814</v>
      </c>
      <c r="G19" s="30">
        <v>32817</v>
      </c>
      <c r="H19" s="30">
        <v>32829</v>
      </c>
      <c r="I19" s="30">
        <v>32834</v>
      </c>
      <c r="J19" s="30"/>
      <c r="K19" s="30"/>
      <c r="L19" s="30"/>
      <c r="M19" s="30"/>
      <c r="N19" s="27"/>
      <c r="O19" s="27"/>
      <c r="P19" s="29"/>
    </row>
    <row r="20" spans="2:16" ht="14.1" customHeight="1" thickBot="1" x14ac:dyDescent="0.4">
      <c r="B20" s="31" t="s">
        <v>44</v>
      </c>
      <c r="C20" s="29"/>
      <c r="D20" s="32">
        <f>IF(ISNUMBER(D18),D19-D18+1,"")</f>
        <v>5</v>
      </c>
      <c r="E20" s="33">
        <f>IF(ISNUMBER(E18),E19-E18+1,"")</f>
        <v>123</v>
      </c>
      <c r="F20" s="33">
        <f>IF(ISNUMBER(F18),F19-F18+1,"")</f>
        <v>67</v>
      </c>
      <c r="G20" s="33">
        <f>IF(ISNUMBER(G18),G19-G18+1,"")</f>
        <v>3</v>
      </c>
      <c r="H20" s="33">
        <f>IF(ISNUMBER(H18),H19-H18+1,"")</f>
        <v>12</v>
      </c>
      <c r="I20" s="33">
        <f t="shared" ref="I20:O20" si="0">IF(ISNUMBER(I18),I19-I18+1,"")</f>
        <v>5</v>
      </c>
      <c r="J20" s="33" t="str">
        <f t="shared" si="0"/>
        <v/>
      </c>
      <c r="K20" s="33" t="str">
        <f t="shared" si="0"/>
        <v/>
      </c>
      <c r="L20" s="33" t="str">
        <f t="shared" si="0"/>
        <v/>
      </c>
      <c r="M20" s="33" t="str">
        <f t="shared" si="0"/>
        <v/>
      </c>
      <c r="N20" s="33" t="str">
        <f t="shared" si="0"/>
        <v/>
      </c>
      <c r="O20" s="33" t="str">
        <f t="shared" si="0"/>
        <v/>
      </c>
      <c r="P20" s="29"/>
    </row>
    <row r="21" spans="2:16" ht="13.5" customHeight="1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35">
      <c r="B22" s="157" t="s">
        <v>45</v>
      </c>
      <c r="C22" s="35" t="s">
        <v>21</v>
      </c>
      <c r="D22" s="35" t="s">
        <v>23</v>
      </c>
      <c r="E22" s="35" t="s">
        <v>46</v>
      </c>
      <c r="F22" s="158" t="s">
        <v>47</v>
      </c>
      <c r="G22" s="158"/>
      <c r="H22" s="158"/>
      <c r="I22" s="158"/>
      <c r="J22" s="35" t="s">
        <v>21</v>
      </c>
      <c r="K22" s="35" t="s">
        <v>23</v>
      </c>
      <c r="L22" s="35" t="s">
        <v>46</v>
      </c>
      <c r="M22" s="158" t="s">
        <v>47</v>
      </c>
      <c r="N22" s="158"/>
      <c r="O22" s="158"/>
      <c r="P22" s="158"/>
    </row>
    <row r="23" spans="2:16" ht="13.5" customHeight="1" x14ac:dyDescent="0.35">
      <c r="B23" s="157"/>
      <c r="C23" s="116"/>
      <c r="D23" s="116"/>
      <c r="E23" s="36" t="s">
        <v>48</v>
      </c>
      <c r="F23" s="156"/>
      <c r="G23" s="156"/>
      <c r="H23" s="156"/>
      <c r="I23" s="156"/>
      <c r="J23" s="106"/>
      <c r="K23" s="106"/>
      <c r="L23" s="116" t="s">
        <v>165</v>
      </c>
      <c r="M23" s="156"/>
      <c r="N23" s="156"/>
      <c r="O23" s="156"/>
      <c r="P23" s="156"/>
    </row>
    <row r="24" spans="2:16" ht="13.5" customHeight="1" x14ac:dyDescent="0.35">
      <c r="B24" s="157"/>
      <c r="C24" s="106"/>
      <c r="D24" s="106"/>
      <c r="E24" s="113" t="s">
        <v>178</v>
      </c>
      <c r="F24" s="156"/>
      <c r="G24" s="156"/>
      <c r="H24" s="156"/>
      <c r="I24" s="156"/>
      <c r="J24" s="106"/>
      <c r="K24" s="106"/>
      <c r="L24" s="36" t="s">
        <v>181</v>
      </c>
      <c r="M24" s="159"/>
      <c r="N24" s="160"/>
      <c r="O24" s="160"/>
      <c r="P24" s="161"/>
    </row>
    <row r="25" spans="2:16" ht="13.5" customHeight="1" x14ac:dyDescent="0.35">
      <c r="B25" s="157"/>
      <c r="C25" s="116"/>
      <c r="D25" s="116"/>
      <c r="E25" s="113" t="s">
        <v>171</v>
      </c>
      <c r="F25" s="156"/>
      <c r="G25" s="156"/>
      <c r="H25" s="156"/>
      <c r="I25" s="156"/>
      <c r="J25" s="106"/>
      <c r="K25" s="106"/>
      <c r="L25" s="36" t="s">
        <v>49</v>
      </c>
      <c r="M25" s="156"/>
      <c r="N25" s="156"/>
      <c r="O25" s="156"/>
      <c r="P25" s="156"/>
    </row>
    <row r="26" spans="2:16" ht="13.5" customHeight="1" x14ac:dyDescent="0.35">
      <c r="B26" s="157"/>
      <c r="C26" s="106"/>
      <c r="D26" s="106"/>
      <c r="E26" s="113" t="s">
        <v>165</v>
      </c>
      <c r="F26" s="156"/>
      <c r="G26" s="156"/>
      <c r="H26" s="156"/>
      <c r="I26" s="156"/>
      <c r="J26" s="106"/>
      <c r="K26" s="106"/>
      <c r="L26" s="36" t="s">
        <v>176</v>
      </c>
      <c r="M26" s="156"/>
      <c r="N26" s="156"/>
      <c r="O26" s="156"/>
      <c r="P26" s="156"/>
    </row>
    <row r="27" spans="2:16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 x14ac:dyDescent="0.4">
      <c r="B28" s="148" t="s">
        <v>50</v>
      </c>
      <c r="C28" s="148"/>
      <c r="D28" s="148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 x14ac:dyDescent="0.35">
      <c r="B29" s="37"/>
      <c r="C29" s="38" t="s">
        <v>51</v>
      </c>
      <c r="D29" s="39" t="s">
        <v>52</v>
      </c>
      <c r="E29" s="39" t="s">
        <v>53</v>
      </c>
      <c r="F29" s="39" t="s">
        <v>54</v>
      </c>
      <c r="G29" s="39" t="s">
        <v>55</v>
      </c>
      <c r="H29" s="39" t="s">
        <v>56</v>
      </c>
      <c r="I29" s="39" t="s">
        <v>57</v>
      </c>
      <c r="J29" s="39" t="s">
        <v>58</v>
      </c>
      <c r="K29" s="39" t="s">
        <v>59</v>
      </c>
      <c r="L29" s="39" t="s">
        <v>60</v>
      </c>
      <c r="M29" s="39" t="s">
        <v>61</v>
      </c>
      <c r="N29" s="39" t="s">
        <v>62</v>
      </c>
      <c r="O29" s="40" t="s">
        <v>63</v>
      </c>
      <c r="P29" s="41" t="s">
        <v>64</v>
      </c>
    </row>
    <row r="30" spans="2:16" ht="14.1" customHeight="1" x14ac:dyDescent="0.35">
      <c r="B30" s="37" t="s">
        <v>169</v>
      </c>
      <c r="C30" s="42">
        <v>0.2986111111111111</v>
      </c>
      <c r="D30" s="43"/>
      <c r="E30" s="43"/>
      <c r="F30" s="43"/>
      <c r="G30" s="43"/>
      <c r="H30" s="43"/>
      <c r="I30" s="43"/>
      <c r="J30" s="43">
        <v>4.1666666666666664E-2</v>
      </c>
      <c r="K30" s="44"/>
      <c r="L30" s="43"/>
      <c r="M30" s="43"/>
      <c r="N30" s="43"/>
      <c r="O30" s="45">
        <v>0.10069444444444445</v>
      </c>
      <c r="P30" s="46">
        <f>SUM(C30:J30,L30:N30)</f>
        <v>0.34027777777777779</v>
      </c>
    </row>
    <row r="31" spans="2:16" ht="14.1" customHeight="1" x14ac:dyDescent="0.35">
      <c r="B31" s="37" t="s">
        <v>170</v>
      </c>
      <c r="C31" s="47">
        <v>0.31874999999999998</v>
      </c>
      <c r="D31" s="7"/>
      <c r="E31" s="7"/>
      <c r="F31" s="7"/>
      <c r="G31" s="7"/>
      <c r="H31" s="7"/>
      <c r="I31" s="7"/>
      <c r="J31" s="7">
        <v>4.1666666666666664E-2</v>
      </c>
      <c r="K31" s="7">
        <v>1.8055555555555554E-2</v>
      </c>
      <c r="L31" s="7"/>
      <c r="M31" s="7"/>
      <c r="N31" s="7"/>
      <c r="O31" s="48">
        <v>0.10277777777777777</v>
      </c>
      <c r="P31" s="46">
        <f>SUM(C31:N31)</f>
        <v>0.37847222222222221</v>
      </c>
    </row>
    <row r="32" spans="2:16" ht="14.1" customHeight="1" x14ac:dyDescent="0.35">
      <c r="B32" s="37" t="s">
        <v>65</v>
      </c>
      <c r="C32" s="49">
        <v>0.13055555555555556</v>
      </c>
      <c r="D32" s="50"/>
      <c r="E32" s="50"/>
      <c r="F32" s="50"/>
      <c r="G32" s="50"/>
      <c r="H32" s="50"/>
      <c r="I32" s="50"/>
      <c r="J32" s="50">
        <v>3.6111111111111108E-2</v>
      </c>
      <c r="K32" s="50"/>
      <c r="L32" s="50"/>
      <c r="M32" s="50"/>
      <c r="N32" s="50"/>
      <c r="O32" s="51"/>
      <c r="P32" s="46">
        <f>SUM(C32:N32)</f>
        <v>0.16666666666666669</v>
      </c>
    </row>
    <row r="33" spans="2:16" ht="14.1" customHeight="1" thickBot="1" x14ac:dyDescent="0.4">
      <c r="B33" s="37" t="s">
        <v>66</v>
      </c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4"/>
      <c r="P33" s="55">
        <f>SUM(C33:N33)</f>
        <v>0</v>
      </c>
    </row>
    <row r="34" spans="2:16" ht="14.1" customHeight="1" x14ac:dyDescent="0.35">
      <c r="B34" s="109" t="s">
        <v>167</v>
      </c>
      <c r="C34" s="110">
        <f>C31-C32-C33</f>
        <v>0.18819444444444441</v>
      </c>
      <c r="D34" s="110">
        <f t="shared" ref="D34:P34" si="1">D31-D32-D33</f>
        <v>0</v>
      </c>
      <c r="E34" s="110">
        <f t="shared" si="1"/>
        <v>0</v>
      </c>
      <c r="F34" s="110">
        <f t="shared" si="1"/>
        <v>0</v>
      </c>
      <c r="G34" s="110">
        <f t="shared" si="1"/>
        <v>0</v>
      </c>
      <c r="H34" s="110">
        <f t="shared" si="1"/>
        <v>0</v>
      </c>
      <c r="I34" s="110">
        <f t="shared" si="1"/>
        <v>0</v>
      </c>
      <c r="J34" s="110">
        <f t="shared" si="1"/>
        <v>5.5555555555555566E-3</v>
      </c>
      <c r="K34" s="110">
        <f t="shared" si="1"/>
        <v>1.8055555555555554E-2</v>
      </c>
      <c r="L34" s="110">
        <f t="shared" si="1"/>
        <v>0</v>
      </c>
      <c r="M34" s="110">
        <f t="shared" si="1"/>
        <v>0</v>
      </c>
      <c r="N34" s="110">
        <f t="shared" si="1"/>
        <v>0</v>
      </c>
      <c r="O34" s="114"/>
      <c r="P34" s="111">
        <f t="shared" si="1"/>
        <v>0.21180555555555552</v>
      </c>
    </row>
    <row r="35" spans="2:16" ht="13.5" customHeight="1" x14ac:dyDescent="0.35"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</row>
    <row r="36" spans="2:16" ht="18" customHeight="1" x14ac:dyDescent="0.35">
      <c r="B36" s="162" t="s">
        <v>67</v>
      </c>
      <c r="C36" s="146" t="s">
        <v>188</v>
      </c>
      <c r="D36" s="147"/>
      <c r="E36" s="146" t="s">
        <v>191</v>
      </c>
      <c r="F36" s="147"/>
      <c r="G36" s="146" t="s">
        <v>189</v>
      </c>
      <c r="H36" s="147"/>
      <c r="I36" s="146" t="s">
        <v>193</v>
      </c>
      <c r="J36" s="147"/>
      <c r="K36" s="146" t="s">
        <v>194</v>
      </c>
      <c r="L36" s="147"/>
      <c r="M36" s="146"/>
      <c r="N36" s="147"/>
      <c r="O36" s="118"/>
      <c r="P36" s="118"/>
    </row>
    <row r="37" spans="2:16" ht="18" customHeight="1" x14ac:dyDescent="0.35">
      <c r="B37" s="163"/>
      <c r="C37" s="146"/>
      <c r="D37" s="147"/>
      <c r="E37" s="118"/>
      <c r="F37" s="118"/>
      <c r="G37" s="118"/>
      <c r="H37" s="118"/>
      <c r="I37" s="118"/>
      <c r="J37" s="118"/>
      <c r="K37" s="118"/>
      <c r="L37" s="118"/>
      <c r="M37" s="146"/>
      <c r="N37" s="147"/>
      <c r="O37" s="118"/>
      <c r="P37" s="118"/>
    </row>
    <row r="38" spans="2:16" ht="18" customHeight="1" x14ac:dyDescent="0.35">
      <c r="B38" s="163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</row>
    <row r="39" spans="2:16" ht="18" customHeight="1" x14ac:dyDescent="0.35">
      <c r="B39" s="163"/>
      <c r="C39" s="118"/>
      <c r="D39" s="118"/>
      <c r="E39" s="118"/>
      <c r="F39" s="118"/>
      <c r="G39" s="118"/>
      <c r="H39" s="118"/>
      <c r="I39" s="118"/>
      <c r="J39" s="118"/>
      <c r="K39" s="118" t="s">
        <v>177</v>
      </c>
      <c r="L39" s="118"/>
      <c r="M39" s="118"/>
      <c r="N39" s="118"/>
      <c r="O39" s="118"/>
      <c r="P39" s="118"/>
    </row>
    <row r="40" spans="2:16" ht="18" customHeight="1" x14ac:dyDescent="0.35">
      <c r="B40" s="163"/>
      <c r="C40" s="118"/>
      <c r="D40" s="118"/>
      <c r="E40" s="118"/>
      <c r="F40" s="118"/>
      <c r="G40" s="165"/>
      <c r="H40" s="165"/>
      <c r="I40" s="118"/>
      <c r="J40" s="118"/>
      <c r="K40" s="118"/>
      <c r="L40" s="118"/>
      <c r="M40" s="118"/>
      <c r="N40" s="118"/>
      <c r="O40" s="118"/>
      <c r="P40" s="118"/>
    </row>
    <row r="41" spans="2:16" ht="18" customHeight="1" x14ac:dyDescent="0.35">
      <c r="B41" s="164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</row>
    <row r="42" spans="2:16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35">
      <c r="B43" s="169" t="s">
        <v>68</v>
      </c>
      <c r="C43" s="170"/>
      <c r="D43" s="170"/>
      <c r="E43" s="170"/>
      <c r="F43" s="170"/>
      <c r="G43" s="170"/>
      <c r="H43" s="170"/>
      <c r="I43" s="170"/>
      <c r="J43" s="170"/>
      <c r="K43" s="170"/>
      <c r="L43" s="170"/>
      <c r="M43" s="170"/>
      <c r="N43" s="170"/>
      <c r="O43" s="170"/>
      <c r="P43" s="171"/>
    </row>
    <row r="44" spans="2:16" ht="14.1" customHeight="1" x14ac:dyDescent="0.35">
      <c r="B44" s="172" t="s">
        <v>190</v>
      </c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24"/>
    </row>
    <row r="45" spans="2:16" ht="14.1" customHeight="1" x14ac:dyDescent="0.35">
      <c r="B45" s="172" t="s">
        <v>192</v>
      </c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4"/>
    </row>
    <row r="46" spans="2:16" ht="14.1" customHeight="1" x14ac:dyDescent="0.35">
      <c r="B46" s="172" t="s">
        <v>195</v>
      </c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4"/>
    </row>
    <row r="47" spans="2:16" ht="14.1" customHeight="1" x14ac:dyDescent="0.35">
      <c r="B47" s="122" t="s">
        <v>196</v>
      </c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4"/>
    </row>
    <row r="48" spans="2:16" ht="14.1" customHeight="1" x14ac:dyDescent="0.35">
      <c r="B48" s="175"/>
      <c r="C48" s="176"/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7"/>
    </row>
    <row r="49" spans="2:16" ht="14.1" customHeight="1" x14ac:dyDescent="0.35">
      <c r="B49" s="174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4"/>
    </row>
    <row r="50" spans="2:16" ht="14.1" customHeight="1" x14ac:dyDescent="0.35">
      <c r="B50" s="172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4"/>
    </row>
    <row r="51" spans="2:16" ht="14.1" customHeight="1" x14ac:dyDescent="0.35">
      <c r="B51" s="172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4"/>
    </row>
    <row r="52" spans="2:16" ht="14.1" customHeight="1" x14ac:dyDescent="0.35">
      <c r="B52" s="172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4"/>
    </row>
    <row r="53" spans="2:16" ht="14.1" customHeight="1" thickBot="1" x14ac:dyDescent="0.4">
      <c r="B53" s="192" t="s">
        <v>168</v>
      </c>
      <c r="C53" s="193"/>
      <c r="D53" s="115"/>
      <c r="E53" s="115"/>
      <c r="F53" s="115"/>
      <c r="G53" s="194"/>
      <c r="H53" s="193"/>
      <c r="I53" s="193"/>
      <c r="J53" s="193"/>
      <c r="K53" s="193"/>
      <c r="L53" s="193"/>
      <c r="M53" s="193"/>
      <c r="N53" s="193"/>
      <c r="O53" s="193"/>
      <c r="P53" s="195"/>
    </row>
    <row r="54" spans="2:16" ht="14.1" customHeight="1" thickTop="1" thickBot="1" x14ac:dyDescent="0.4">
      <c r="B54" s="187" t="s">
        <v>180</v>
      </c>
      <c r="C54" s="188"/>
      <c r="D54" s="188"/>
      <c r="E54" s="188"/>
      <c r="F54" s="112">
        <v>1733</v>
      </c>
      <c r="G54" s="189"/>
      <c r="H54" s="190"/>
      <c r="I54" s="190"/>
      <c r="J54" s="190"/>
      <c r="K54" s="190"/>
      <c r="L54" s="190"/>
      <c r="M54" s="190"/>
      <c r="N54" s="190"/>
      <c r="O54" s="190"/>
      <c r="P54" s="191"/>
    </row>
    <row r="55" spans="2:16" ht="13.5" customHeight="1" thickTop="1" x14ac:dyDescent="0.35"/>
    <row r="56" spans="2:16" ht="17.25" customHeight="1" x14ac:dyDescent="0.35">
      <c r="B56" s="133" t="s">
        <v>69</v>
      </c>
      <c r="C56" s="133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7"/>
      <c r="O56" s="57"/>
      <c r="P56" s="57"/>
    </row>
    <row r="57" spans="2:16" ht="17.100000000000001" customHeight="1" x14ac:dyDescent="0.35">
      <c r="B57" s="134" t="s">
        <v>70</v>
      </c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36"/>
      <c r="N57" s="137" t="s">
        <v>71</v>
      </c>
      <c r="O57" s="135"/>
      <c r="P57" s="138"/>
    </row>
    <row r="58" spans="2:16" ht="17.100000000000001" customHeight="1" x14ac:dyDescent="0.35">
      <c r="B58" s="139" t="s">
        <v>72</v>
      </c>
      <c r="C58" s="140"/>
      <c r="D58" s="141"/>
      <c r="E58" s="139" t="s">
        <v>73</v>
      </c>
      <c r="F58" s="140"/>
      <c r="G58" s="141"/>
      <c r="H58" s="140" t="s">
        <v>74</v>
      </c>
      <c r="I58" s="140"/>
      <c r="J58" s="140"/>
      <c r="K58" s="142" t="s">
        <v>75</v>
      </c>
      <c r="L58" s="140"/>
      <c r="M58" s="143"/>
      <c r="N58" s="144"/>
      <c r="O58" s="140"/>
      <c r="P58" s="145"/>
    </row>
    <row r="59" spans="2:16" ht="20.100000000000001" customHeight="1" x14ac:dyDescent="0.35">
      <c r="B59" s="178" t="s">
        <v>76</v>
      </c>
      <c r="C59" s="167"/>
      <c r="D59" s="58">
        <v>7</v>
      </c>
      <c r="E59" s="178" t="s">
        <v>77</v>
      </c>
      <c r="F59" s="167"/>
      <c r="G59" s="58" t="b">
        <v>1</v>
      </c>
      <c r="H59" s="166" t="s">
        <v>78</v>
      </c>
      <c r="I59" s="167"/>
      <c r="J59" s="58" t="b">
        <v>1</v>
      </c>
      <c r="K59" s="166" t="s">
        <v>79</v>
      </c>
      <c r="L59" s="167"/>
      <c r="M59" s="58" t="b">
        <v>1</v>
      </c>
      <c r="N59" s="168" t="s">
        <v>80</v>
      </c>
      <c r="O59" s="167"/>
      <c r="P59" s="58" t="b">
        <v>1</v>
      </c>
    </row>
    <row r="60" spans="2:16" ht="20.100000000000001" customHeight="1" x14ac:dyDescent="0.35">
      <c r="B60" s="178" t="s">
        <v>81</v>
      </c>
      <c r="C60" s="167"/>
      <c r="D60" s="58" t="b">
        <v>1</v>
      </c>
      <c r="E60" s="178" t="s">
        <v>82</v>
      </c>
      <c r="F60" s="167"/>
      <c r="G60" s="58" t="b">
        <v>1</v>
      </c>
      <c r="H60" s="166" t="s">
        <v>83</v>
      </c>
      <c r="I60" s="167"/>
      <c r="J60" s="58" t="b">
        <v>1</v>
      </c>
      <c r="K60" s="166" t="s">
        <v>84</v>
      </c>
      <c r="L60" s="167"/>
      <c r="M60" s="58" t="b">
        <v>1</v>
      </c>
      <c r="N60" s="168" t="s">
        <v>85</v>
      </c>
      <c r="O60" s="167"/>
      <c r="P60" s="58" t="b">
        <v>1</v>
      </c>
    </row>
    <row r="61" spans="2:16" ht="20.100000000000001" customHeight="1" x14ac:dyDescent="0.35">
      <c r="B61" s="178" t="s">
        <v>86</v>
      </c>
      <c r="C61" s="167"/>
      <c r="D61" s="58" t="b">
        <v>1</v>
      </c>
      <c r="E61" s="178" t="s">
        <v>87</v>
      </c>
      <c r="F61" s="167"/>
      <c r="G61" s="58" t="b">
        <v>1</v>
      </c>
      <c r="H61" s="166" t="s">
        <v>88</v>
      </c>
      <c r="I61" s="167"/>
      <c r="J61" s="58" t="b">
        <v>1</v>
      </c>
      <c r="K61" s="166" t="s">
        <v>89</v>
      </c>
      <c r="L61" s="167"/>
      <c r="M61" s="58" t="b">
        <v>1</v>
      </c>
      <c r="N61" s="168" t="s">
        <v>90</v>
      </c>
      <c r="O61" s="167"/>
      <c r="P61" s="58" t="b">
        <v>1</v>
      </c>
    </row>
    <row r="62" spans="2:16" ht="20.100000000000001" customHeight="1" x14ac:dyDescent="0.35">
      <c r="B62" s="166" t="s">
        <v>88</v>
      </c>
      <c r="C62" s="167"/>
      <c r="D62" s="58" t="b">
        <v>1</v>
      </c>
      <c r="E62" s="178" t="s">
        <v>91</v>
      </c>
      <c r="F62" s="167"/>
      <c r="G62" s="58" t="b">
        <v>1</v>
      </c>
      <c r="H62" s="166" t="s">
        <v>92</v>
      </c>
      <c r="I62" s="167"/>
      <c r="J62" s="58" t="b">
        <v>0</v>
      </c>
      <c r="K62" s="166" t="s">
        <v>93</v>
      </c>
      <c r="L62" s="167"/>
      <c r="M62" s="58" t="b">
        <v>1</v>
      </c>
      <c r="N62" s="168" t="s">
        <v>83</v>
      </c>
      <c r="O62" s="167"/>
      <c r="P62" s="58" t="b">
        <v>1</v>
      </c>
    </row>
    <row r="63" spans="2:16" ht="20.100000000000001" customHeight="1" x14ac:dyDescent="0.35">
      <c r="B63" s="166" t="s">
        <v>94</v>
      </c>
      <c r="C63" s="167"/>
      <c r="D63" s="58" t="b">
        <v>1</v>
      </c>
      <c r="E63" s="178" t="s">
        <v>95</v>
      </c>
      <c r="F63" s="167"/>
      <c r="G63" s="58" t="b">
        <v>1</v>
      </c>
      <c r="H63" s="68"/>
      <c r="I63" s="69"/>
      <c r="J63" s="70"/>
      <c r="K63" s="166" t="s">
        <v>96</v>
      </c>
      <c r="L63" s="167"/>
      <c r="M63" s="58" t="b">
        <v>1</v>
      </c>
      <c r="N63" s="168" t="s">
        <v>166</v>
      </c>
      <c r="O63" s="167"/>
      <c r="P63" s="58" t="b">
        <v>1</v>
      </c>
    </row>
    <row r="64" spans="2:16" ht="20.100000000000001" customHeight="1" x14ac:dyDescent="0.35">
      <c r="B64" s="166" t="s">
        <v>97</v>
      </c>
      <c r="C64" s="167"/>
      <c r="D64" s="58" t="b">
        <v>0</v>
      </c>
      <c r="E64" s="178" t="s">
        <v>98</v>
      </c>
      <c r="F64" s="167"/>
      <c r="G64" s="58" t="b">
        <v>1</v>
      </c>
      <c r="H64" s="71"/>
      <c r="I64" s="72"/>
      <c r="J64" s="73"/>
      <c r="K64" s="185" t="s">
        <v>99</v>
      </c>
      <c r="L64" s="186"/>
      <c r="M64" s="58" t="b">
        <v>1</v>
      </c>
      <c r="N64" s="74"/>
      <c r="O64" s="75"/>
      <c r="P64" s="76"/>
    </row>
    <row r="65" spans="2:17" ht="20.100000000000001" customHeight="1" x14ac:dyDescent="0.35">
      <c r="B65" s="75"/>
      <c r="C65" s="75"/>
      <c r="D65" s="77" t="b">
        <v>0</v>
      </c>
      <c r="E65" s="178" t="s">
        <v>162</v>
      </c>
      <c r="F65" s="167"/>
      <c r="G65" s="58" t="b">
        <v>1</v>
      </c>
      <c r="H65" s="72"/>
      <c r="I65" s="72"/>
      <c r="J65" s="78"/>
      <c r="K65" s="75"/>
      <c r="L65" s="75"/>
      <c r="M65" s="78"/>
      <c r="N65" s="79"/>
      <c r="O65" s="79"/>
      <c r="P65" s="78" t="b">
        <v>0</v>
      </c>
    </row>
    <row r="66" spans="2:17" ht="20.100000000000001" customHeight="1" x14ac:dyDescent="0.35"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</row>
    <row r="67" spans="2:17" ht="20.100000000000001" customHeight="1" x14ac:dyDescent="0.35"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</row>
    <row r="68" spans="2:17" ht="20.100000000000001" customHeight="1" thickBot="1" x14ac:dyDescent="0.4"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</row>
    <row r="69" spans="2:17" ht="10.050000000000001" customHeight="1" x14ac:dyDescent="0.35">
      <c r="B69" s="179" t="s">
        <v>105</v>
      </c>
      <c r="C69" s="179"/>
      <c r="D69" s="81"/>
      <c r="E69" s="81"/>
      <c r="F69" s="181" t="s">
        <v>106</v>
      </c>
      <c r="G69" s="183" t="s">
        <v>107</v>
      </c>
      <c r="H69" s="81"/>
      <c r="I69" s="179" t="s">
        <v>108</v>
      </c>
      <c r="J69" s="179"/>
      <c r="K69" s="81"/>
      <c r="L69" s="82" t="s">
        <v>100</v>
      </c>
      <c r="M69" s="83" t="s">
        <v>101</v>
      </c>
      <c r="N69" s="83" t="s">
        <v>102</v>
      </c>
      <c r="O69" s="83" t="s">
        <v>103</v>
      </c>
      <c r="P69" s="84" t="s">
        <v>104</v>
      </c>
    </row>
    <row r="70" spans="2:17" ht="10.050000000000001" customHeight="1" thickBot="1" x14ac:dyDescent="0.25">
      <c r="B70" s="180"/>
      <c r="C70" s="180"/>
      <c r="D70" s="85"/>
      <c r="E70" s="86"/>
      <c r="F70" s="182"/>
      <c r="G70" s="184"/>
      <c r="H70" s="87"/>
      <c r="I70" s="180"/>
      <c r="J70" s="180"/>
      <c r="K70" s="81"/>
      <c r="L70" s="88" t="s">
        <v>109</v>
      </c>
      <c r="M70" s="89">
        <v>0</v>
      </c>
      <c r="N70" s="89">
        <v>1</v>
      </c>
      <c r="O70" s="89">
        <v>2</v>
      </c>
      <c r="P70" s="90">
        <v>4</v>
      </c>
    </row>
    <row r="71" spans="2:17" ht="20.100000000000001" customHeight="1" x14ac:dyDescent="0.35">
      <c r="B71" s="91" t="s">
        <v>110</v>
      </c>
      <c r="C71" s="92" t="s">
        <v>111</v>
      </c>
      <c r="D71" s="93" t="s">
        <v>112</v>
      </c>
      <c r="E71" s="94" t="s">
        <v>113</v>
      </c>
      <c r="F71" s="92" t="s">
        <v>111</v>
      </c>
      <c r="G71" s="95" t="s">
        <v>112</v>
      </c>
      <c r="H71" s="96"/>
      <c r="I71" s="97" t="s">
        <v>114</v>
      </c>
      <c r="J71" s="59">
        <v>0</v>
      </c>
      <c r="K71" s="98" t="s">
        <v>172</v>
      </c>
      <c r="L71" s="59">
        <v>0</v>
      </c>
      <c r="M71" s="97" t="s">
        <v>115</v>
      </c>
      <c r="N71" s="59">
        <v>0</v>
      </c>
      <c r="O71" s="99" t="s">
        <v>116</v>
      </c>
      <c r="P71" s="59">
        <v>0</v>
      </c>
      <c r="Q71" s="107"/>
    </row>
    <row r="72" spans="2:17" ht="20.100000000000001" customHeight="1" x14ac:dyDescent="0.35">
      <c r="B72" s="100" t="s">
        <v>117</v>
      </c>
      <c r="C72" s="60">
        <v>-159.65799999999999</v>
      </c>
      <c r="D72" s="60">
        <v>-160.97999999999999</v>
      </c>
      <c r="E72" s="100" t="s">
        <v>118</v>
      </c>
      <c r="F72" s="60">
        <v>22.6</v>
      </c>
      <c r="G72" s="60">
        <v>21.9</v>
      </c>
      <c r="H72" s="101"/>
      <c r="I72" s="97" t="s">
        <v>119</v>
      </c>
      <c r="J72" s="59">
        <v>0</v>
      </c>
      <c r="K72" s="98" t="s">
        <v>173</v>
      </c>
      <c r="L72" s="59">
        <v>0</v>
      </c>
      <c r="M72" s="98" t="s">
        <v>120</v>
      </c>
      <c r="N72" s="59">
        <v>0</v>
      </c>
      <c r="O72" s="98" t="s">
        <v>175</v>
      </c>
      <c r="P72" s="59">
        <v>0</v>
      </c>
      <c r="Q72" s="107"/>
    </row>
    <row r="73" spans="2:17" ht="20.100000000000001" customHeight="1" x14ac:dyDescent="0.35">
      <c r="B73" s="100" t="s">
        <v>121</v>
      </c>
      <c r="C73" s="60">
        <v>-155.602</v>
      </c>
      <c r="D73" s="60">
        <v>-157.28200000000001</v>
      </c>
      <c r="E73" s="102" t="s">
        <v>122</v>
      </c>
      <c r="F73" s="61">
        <v>38.6</v>
      </c>
      <c r="G73" s="61">
        <v>36</v>
      </c>
      <c r="H73" s="101"/>
      <c r="I73" s="97" t="s">
        <v>123</v>
      </c>
      <c r="J73" s="59">
        <v>0</v>
      </c>
      <c r="K73" s="98" t="s">
        <v>124</v>
      </c>
      <c r="L73" s="59">
        <v>0</v>
      </c>
      <c r="M73" s="98" t="s">
        <v>125</v>
      </c>
      <c r="N73" s="59">
        <v>0</v>
      </c>
      <c r="O73" s="98" t="s">
        <v>174</v>
      </c>
      <c r="P73" s="59">
        <v>0</v>
      </c>
      <c r="Q73" s="107"/>
    </row>
    <row r="74" spans="2:17" ht="20.100000000000001" customHeight="1" x14ac:dyDescent="0.35">
      <c r="B74" s="100" t="s">
        <v>126</v>
      </c>
      <c r="C74" s="60">
        <v>-202.13200000000001</v>
      </c>
      <c r="D74" s="60">
        <v>-213.54300000000001</v>
      </c>
      <c r="E74" s="102" t="s">
        <v>127</v>
      </c>
      <c r="F74" s="62">
        <v>0</v>
      </c>
      <c r="G74" s="62">
        <v>0</v>
      </c>
      <c r="H74" s="101"/>
      <c r="I74" s="97" t="s">
        <v>128</v>
      </c>
      <c r="J74" s="59">
        <v>0</v>
      </c>
      <c r="K74" s="98" t="s">
        <v>129</v>
      </c>
      <c r="L74" s="59">
        <v>4</v>
      </c>
      <c r="M74" s="97" t="s">
        <v>130</v>
      </c>
      <c r="N74" s="59">
        <v>0</v>
      </c>
      <c r="O74" s="81"/>
      <c r="P74" s="81"/>
      <c r="Q74" s="107"/>
    </row>
    <row r="75" spans="2:17" ht="20.100000000000001" customHeight="1" x14ac:dyDescent="0.2">
      <c r="B75" s="100" t="s">
        <v>131</v>
      </c>
      <c r="C75" s="60">
        <v>-124.652</v>
      </c>
      <c r="D75" s="60">
        <v>-128.89400000000001</v>
      </c>
      <c r="E75" s="102" t="s">
        <v>132</v>
      </c>
      <c r="F75" s="62">
        <v>45</v>
      </c>
      <c r="G75" s="62">
        <v>45</v>
      </c>
      <c r="H75" s="103"/>
      <c r="I75" s="97" t="s">
        <v>133</v>
      </c>
      <c r="J75" s="59">
        <v>0</v>
      </c>
      <c r="K75" s="98" t="s">
        <v>134</v>
      </c>
      <c r="L75" s="59">
        <v>0</v>
      </c>
      <c r="M75" s="97" t="s">
        <v>135</v>
      </c>
      <c r="N75" s="59">
        <v>0</v>
      </c>
      <c r="O75" s="81"/>
      <c r="P75" s="81"/>
      <c r="Q75" s="107"/>
    </row>
    <row r="76" spans="2:17" ht="20.100000000000001" customHeight="1" x14ac:dyDescent="0.2">
      <c r="B76" s="100" t="s">
        <v>136</v>
      </c>
      <c r="C76" s="60">
        <v>32.567</v>
      </c>
      <c r="D76" s="60">
        <v>30.937999999999999</v>
      </c>
      <c r="E76" s="102" t="s">
        <v>137</v>
      </c>
      <c r="F76" s="62">
        <v>45</v>
      </c>
      <c r="G76" s="62">
        <v>45</v>
      </c>
      <c r="H76" s="103"/>
      <c r="I76" s="97" t="s">
        <v>138</v>
      </c>
      <c r="J76" s="59">
        <v>0</v>
      </c>
      <c r="K76" s="97" t="s">
        <v>139</v>
      </c>
      <c r="L76" s="59">
        <v>0</v>
      </c>
      <c r="M76" s="98" t="s">
        <v>140</v>
      </c>
      <c r="N76" s="59">
        <v>0</v>
      </c>
      <c r="O76" s="81"/>
      <c r="P76" s="81"/>
    </row>
    <row r="77" spans="2:17" ht="20.100000000000001" customHeight="1" x14ac:dyDescent="0.35">
      <c r="B77" s="100" t="s">
        <v>141</v>
      </c>
      <c r="C77" s="60">
        <v>30.885999999999999</v>
      </c>
      <c r="D77" s="60">
        <v>29.524999999999999</v>
      </c>
      <c r="E77" s="102" t="s">
        <v>142</v>
      </c>
      <c r="F77" s="62">
        <v>255</v>
      </c>
      <c r="G77" s="62">
        <v>255</v>
      </c>
      <c r="H77" s="101"/>
      <c r="I77" s="97" t="s">
        <v>143</v>
      </c>
      <c r="J77" s="59">
        <v>0</v>
      </c>
      <c r="K77" s="97" t="s">
        <v>144</v>
      </c>
      <c r="L77" s="59">
        <v>0</v>
      </c>
      <c r="M77" s="98" t="s">
        <v>145</v>
      </c>
      <c r="N77" s="59">
        <v>0</v>
      </c>
      <c r="O77" s="81"/>
      <c r="P77" s="81"/>
    </row>
    <row r="78" spans="2:17" ht="20.100000000000001" customHeight="1" x14ac:dyDescent="0.35">
      <c r="B78" s="100" t="s">
        <v>146</v>
      </c>
      <c r="C78" s="60">
        <v>25.984000000000002</v>
      </c>
      <c r="D78" s="60">
        <v>24.606000000000002</v>
      </c>
      <c r="E78" s="102" t="s">
        <v>147</v>
      </c>
      <c r="F78" s="63"/>
      <c r="G78" s="63"/>
      <c r="H78" s="101"/>
      <c r="I78" s="98" t="s">
        <v>148</v>
      </c>
      <c r="J78" s="59">
        <v>0</v>
      </c>
      <c r="K78" s="97" t="s">
        <v>149</v>
      </c>
      <c r="L78" s="59">
        <v>0</v>
      </c>
      <c r="M78" s="104" t="s">
        <v>150</v>
      </c>
      <c r="N78" s="59">
        <v>0</v>
      </c>
      <c r="O78" s="81"/>
      <c r="P78" s="81"/>
    </row>
    <row r="79" spans="2:17" ht="20.100000000000001" customHeight="1" x14ac:dyDescent="0.35">
      <c r="B79" s="100" t="s">
        <v>151</v>
      </c>
      <c r="C79" s="60">
        <v>24.423999999999999</v>
      </c>
      <c r="D79" s="60">
        <v>23.114999999999998</v>
      </c>
      <c r="E79" s="100" t="s">
        <v>152</v>
      </c>
      <c r="F79" s="60">
        <v>15</v>
      </c>
      <c r="G79" s="60">
        <v>9</v>
      </c>
      <c r="H79" s="101"/>
      <c r="I79" s="98" t="s">
        <v>153</v>
      </c>
      <c r="J79" s="59">
        <v>0</v>
      </c>
      <c r="K79" s="98" t="s">
        <v>154</v>
      </c>
      <c r="L79" s="59">
        <v>0</v>
      </c>
      <c r="M79" s="98" t="s">
        <v>155</v>
      </c>
      <c r="N79" s="59">
        <v>0</v>
      </c>
      <c r="O79" s="80"/>
      <c r="P79" s="80"/>
    </row>
    <row r="80" spans="2:17" ht="20.100000000000001" customHeight="1" x14ac:dyDescent="0.35">
      <c r="B80" s="105" t="s">
        <v>156</v>
      </c>
      <c r="C80" s="64">
        <v>1.04E-5</v>
      </c>
      <c r="D80" s="64">
        <v>1.03E-5</v>
      </c>
      <c r="E80" s="102" t="s">
        <v>157</v>
      </c>
      <c r="F80" s="61">
        <v>62.5</v>
      </c>
      <c r="G80" s="61">
        <v>87.1</v>
      </c>
      <c r="H80" s="101"/>
      <c r="I80" s="98" t="s">
        <v>158</v>
      </c>
      <c r="J80" s="59">
        <v>0</v>
      </c>
      <c r="K80" s="97" t="s">
        <v>159</v>
      </c>
      <c r="L80" s="59">
        <v>0</v>
      </c>
      <c r="M80" s="98" t="s">
        <v>160</v>
      </c>
      <c r="N80" s="59">
        <v>0</v>
      </c>
      <c r="O80" s="23"/>
      <c r="P80" s="23"/>
    </row>
    <row r="81" spans="2:16" ht="20.100000000000001" customHeight="1" x14ac:dyDescent="0.35"/>
    <row r="82" spans="2:16" ht="20.100000000000001" customHeight="1" x14ac:dyDescent="0.35"/>
    <row r="83" spans="2:16" ht="20.100000000000001" customHeight="1" x14ac:dyDescent="0.35"/>
    <row r="84" spans="2:16" ht="15" customHeight="1" x14ac:dyDescent="0.35">
      <c r="B84" s="152" t="s">
        <v>161</v>
      </c>
      <c r="C84" s="152"/>
    </row>
    <row r="85" spans="2:16" ht="15" customHeight="1" x14ac:dyDescent="0.35">
      <c r="B85" s="153" t="s">
        <v>185</v>
      </c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5"/>
    </row>
    <row r="86" spans="2:16" ht="15" customHeight="1" x14ac:dyDescent="0.35">
      <c r="B86" s="119"/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1"/>
    </row>
    <row r="87" spans="2:16" ht="15" customHeight="1" x14ac:dyDescent="0.35">
      <c r="B87" s="119"/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1"/>
    </row>
    <row r="88" spans="2:16" ht="15" customHeight="1" x14ac:dyDescent="0.35">
      <c r="B88" s="131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7"/>
    </row>
    <row r="89" spans="2:16" ht="15" customHeight="1" x14ac:dyDescent="0.35">
      <c r="B89" s="125"/>
      <c r="C89" s="126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7"/>
    </row>
    <row r="90" spans="2:16" ht="15" customHeight="1" x14ac:dyDescent="0.35">
      <c r="B90" s="125"/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7"/>
    </row>
    <row r="91" spans="2:16" ht="15" customHeight="1" x14ac:dyDescent="0.35">
      <c r="B91" s="125"/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7"/>
    </row>
    <row r="92" spans="2:16" ht="15" customHeight="1" x14ac:dyDescent="0.35">
      <c r="B92" s="125"/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7"/>
    </row>
    <row r="93" spans="2:16" ht="15" customHeight="1" x14ac:dyDescent="0.35">
      <c r="B93" s="125"/>
      <c r="C93" s="126"/>
      <c r="D93" s="126"/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126"/>
      <c r="P93" s="127"/>
    </row>
    <row r="94" spans="2:16" ht="15" customHeight="1" x14ac:dyDescent="0.35">
      <c r="B94" s="125"/>
      <c r="C94" s="126"/>
      <c r="D94" s="126"/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7"/>
    </row>
    <row r="95" spans="2:16" ht="15" customHeight="1" x14ac:dyDescent="0.35">
      <c r="B95" s="132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7"/>
    </row>
    <row r="96" spans="2:16" ht="15" customHeight="1" x14ac:dyDescent="0.35">
      <c r="B96" s="125"/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7"/>
    </row>
    <row r="97" spans="2:16" ht="15" customHeight="1" x14ac:dyDescent="0.35">
      <c r="B97" s="125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7"/>
    </row>
    <row r="98" spans="2:16" ht="15" customHeight="1" x14ac:dyDescent="0.35">
      <c r="B98" s="125"/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7"/>
    </row>
    <row r="99" spans="2:16" ht="15" customHeight="1" x14ac:dyDescent="0.35">
      <c r="B99" s="128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30"/>
    </row>
    <row r="100" spans="2:16" ht="15" customHeight="1" x14ac:dyDescent="0.35"/>
    <row r="101" spans="2:16" ht="15" hidden="1" customHeight="1" x14ac:dyDescent="0.35"/>
    <row r="102" spans="2:16" ht="15" hidden="1" customHeight="1" x14ac:dyDescent="0.35"/>
  </sheetData>
  <sheetProtection algorithmName="SHA-512" hashValue="pslZZcrk5iON5xxexgT2zWM28mI5J9p4Ft/FoqXC5ndgWKGyeRrPWyAAbLUaYr94YP+dR1QzneI97HQ1NaQepg==" saltValue="dDW3qEbaWYGfHYMzSBxleg==" spinCount="100000" sheet="1" formatCells="0"/>
  <mergeCells count="131">
    <mergeCell ref="B61:C61"/>
    <mergeCell ref="E61:F61"/>
    <mergeCell ref="H61:I61"/>
    <mergeCell ref="K61:L61"/>
    <mergeCell ref="N61:O61"/>
    <mergeCell ref="B62:C62"/>
    <mergeCell ref="B50:P50"/>
    <mergeCell ref="B51:P51"/>
    <mergeCell ref="B52:P52"/>
    <mergeCell ref="B54:E54"/>
    <mergeCell ref="G54:P54"/>
    <mergeCell ref="E62:F62"/>
    <mergeCell ref="H62:I62"/>
    <mergeCell ref="K62:L62"/>
    <mergeCell ref="N62:O62"/>
    <mergeCell ref="B59:C59"/>
    <mergeCell ref="B60:C60"/>
    <mergeCell ref="E60:F60"/>
    <mergeCell ref="H60:I60"/>
    <mergeCell ref="K60:L60"/>
    <mergeCell ref="N60:O60"/>
    <mergeCell ref="B53:C53"/>
    <mergeCell ref="G53:P53"/>
    <mergeCell ref="E59:F59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H59:I59"/>
    <mergeCell ref="K59:L59"/>
    <mergeCell ref="N59:O59"/>
    <mergeCell ref="B43:P43"/>
    <mergeCell ref="B44:P44"/>
    <mergeCell ref="B45:P45"/>
    <mergeCell ref="B46:P46"/>
    <mergeCell ref="B49:P49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B86:P86"/>
    <mergeCell ref="B47:P47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</mergeCells>
  <phoneticPr fontId="3" type="noConversion"/>
  <conditionalFormatting sqref="J71:J80 L71:L80 N71:N80 P71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2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514" yWindow="535" count="2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  <dataValidation type="list" showInputMessage="1" showErrorMessage="1" sqref="N82" xr:uid="{00000000-0002-0000-0000-000001000000}">
      <formula1>"H81:L81,M81"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137160</xdr:rowOff>
                  </from>
                  <to>
                    <xdr:col>10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137160</xdr:rowOff>
                  </from>
                  <to>
                    <xdr:col>11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137160</xdr:rowOff>
                  </from>
                  <to>
                    <xdr:col>12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137160</xdr:rowOff>
                  </from>
                  <to>
                    <xdr:col>13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137160</xdr:rowOff>
                  </from>
                  <to>
                    <xdr:col>14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137160</xdr:rowOff>
                  </from>
                  <to>
                    <xdr:col>15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144780</xdr:rowOff>
                  </from>
                  <to>
                    <xdr:col>10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144780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144780</xdr:rowOff>
                  </from>
                  <to>
                    <xdr:col>11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144780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144780</xdr:rowOff>
                  </from>
                  <to>
                    <xdr:col>12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144780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144780</xdr:rowOff>
                  </from>
                  <to>
                    <xdr:col>13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144780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144780</xdr:rowOff>
                  </from>
                  <to>
                    <xdr:col>14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144780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144780</xdr:rowOff>
                  </from>
                  <to>
                    <xdr:col>15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144780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213360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213360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213360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213360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251460</xdr:rowOff>
                  </from>
                  <to>
                    <xdr:col>3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251460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243840</xdr:rowOff>
                  </from>
                  <to>
                    <xdr:col>9</xdr:col>
                    <xdr:colOff>419100</xdr:colOff>
                    <xdr:row>59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251460</xdr:rowOff>
                  </from>
                  <to>
                    <xdr:col>12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251460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251460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251460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251460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</cp:lastModifiedBy>
  <cp:lastPrinted>2024-03-05T14:50:54Z</cp:lastPrinted>
  <dcterms:created xsi:type="dcterms:W3CDTF">2024-02-29T07:36:25Z</dcterms:created>
  <dcterms:modified xsi:type="dcterms:W3CDTF">2026-08-03T20:09:43Z</dcterms:modified>
</cp:coreProperties>
</file>