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9E548317-1062-4449-A2D3-F11F794D23F0}" xr6:coauthVersionLast="47" xr6:coauthVersionMax="47" xr10:uidLastSave="{00000000-0000-0000-0000-000000000000}"/>
  <bookViews>
    <workbookView xWindow="25956" yWindow="14388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<sst xmlns="http://schemas.openxmlformats.org/spreadsheetml/2006/main" count="209" uniqueCount="196">
  <si>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</si>
  <si>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</si>
  <si>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</si>
  <si>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</si>
  <si>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</si>
  <si>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</si>
  <si>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</si>
  <si>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</si>
  <si>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</si>
  <si>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</si>
  <si>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</si>
  <si>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</si>
  <si>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</si>
  <si>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</si>
  <si>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</si>
  <si>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</si>
  <si>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</si>
  <si>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</si>
  <si>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</si>
  <si>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</si>
  <si>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</si>
  <si>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</si>
  <si>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</si>
  <si>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</si>
  <si>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</si>
  <si>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</si>
  <si>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</si>
  <si>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</si>
  <si>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</si>
  <si>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</si>
  <si>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</si>
  <si>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</si>
  <si>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</si>
  <si>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</si>
  <si>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</si>
  <si>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</si>
  <si>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</si>
  <si>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</si>
  <si>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</si>
  <si>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</si>
  <si>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</si>
  <si>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</si>
  <si>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</si>
  <si>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</si>
  <si>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</si>
  <si>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</si>
  <si>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</si>
  <si>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</si>
  <si>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</si>
  <si>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</si>
  <si>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</si>
  <si>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</si>
  <si>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</si>
  <si>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</si>
  <si>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</si>
  <si>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</si>
  <si>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</si>
  <si>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</si>
  <si>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</si>
  <si>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</si>
  <si>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</si>
  <si>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</si>
  <si>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</si>
  <si>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</si>
  <si>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</si>
  <si>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</si>
  <si>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</si>
  <si>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</si>
  <si>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</si>
  <si>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</si>
  <si>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</si>
  <si>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</si>
  <si>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</si>
  <si>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</si>
  <si>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</si>
  <si>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</si>
  <si>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</si>
  <si>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</si>
  <si>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</si>
  <si>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</si>
  <si>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</si>
  <si>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</si>
  <si>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</si>
  <si>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</si>
  <si>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</si>
  <si>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</si>
  <si>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</si>
  <si>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</si>
  <si>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</si>
  <si>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</si>
  <si>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</si>
  <si>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</si>
  <si>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</si>
  <si>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</si>
  <si>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</si>
  <si>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</si>
  <si>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</si>
  <si>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</si>
  <si>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</si>
  <si>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</si>
  <si>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</si>
  <si>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</si>
  <si>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</si>
  <si>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</si>
  <si>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</si>
  <si>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</si>
  <si>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</si>
  <si>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</si>
  <si>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</si>
  <si>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</si>
  <si>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</si>
  <si>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</si>
  <si>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</si>
  <si>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</si>
  <si>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</si>
  <si>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</si>
  <si>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</si>
  <si>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</si>
  <si>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</si>
  <si>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</si>
  <si>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</si>
  <si>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</si>
  <si>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</si>
  <si>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</si>
  <si>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</si>
  <si>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</si>
  <si>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</si>
  <si>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</si>
  <si>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</si>
  <si>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</si>
  <si>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</si>
  <si>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</si>
  <si>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</si>
  <si>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</si>
  <si>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</si>
  <si>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</si>
  <si>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</si>
  <si>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</si>
  <si>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</si>
  <si>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</si>
  <si>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</si>
  <si>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</si>
  <si>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</si>
  <si>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</si>
  <si>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</si>
  <si>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</si>
  <si>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</si>
  <si>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</si>
  <si>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</si>
  <si>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</si>
  <si>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</si>
  <si>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</si>
  <si>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</si>
  <si>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</si>
  <si>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</si>
  <si>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</si>
  <si>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</si>
  <si>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</si>
  <si>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</si>
  <si>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</si>
  <si>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</si>
  <si>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</si>
  <si>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</si>
  <si>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</si>
  <si>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</si>
  <si>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</si>
  <si>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</si>
  <si>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</si>
  <si>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</si>
  <si>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</si>
  <si>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</si>
  <si>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</si>
  <si>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</si>
  <si>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</si>
  <si>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</si>
  <si>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</si>
  <si>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</si>
  <si>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</si>
  <si>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</si>
  <si>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</si>
  <si>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</si>
  <si>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</si>
  <si>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</si>
  <si>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김예은</t>
    <phoneticPr fontId="3" type="noConversion"/>
  </si>
  <si>
    <t>방풍막 고장</t>
    <phoneticPr fontId="3" type="noConversion"/>
  </si>
  <si>
    <t>-</t>
    <phoneticPr fontId="3" type="noConversion"/>
  </si>
  <si>
    <t>ENG-KSP</t>
    <phoneticPr fontId="3" type="noConversion"/>
  </si>
  <si>
    <t>[8:20-8:41] IC G crash로 그래프 기록 없음</t>
    <phoneticPr fontId="3" type="noConversion"/>
  </si>
  <si>
    <t>M_031183-031184:N</t>
    <phoneticPr fontId="3" type="noConversion"/>
  </si>
  <si>
    <t>I_031269</t>
    <phoneticPr fontId="3" type="noConversion"/>
  </si>
  <si>
    <t>I_031269 filter I와 초점 값 누락</t>
    <phoneticPr fontId="3" type="noConversion"/>
  </si>
  <si>
    <t>S</t>
    <phoneticPr fontId="3" type="noConversion"/>
  </si>
  <si>
    <t>WNW</t>
    <phoneticPr fontId="3" type="noConversion"/>
  </si>
  <si>
    <t>SSE</t>
    <phoneticPr fontId="3" type="noConversion"/>
  </si>
  <si>
    <t>C_031113-031116</t>
    <phoneticPr fontId="3" type="noConversion"/>
  </si>
  <si>
    <t>[17:35] 높은 습도(vaisala 83%/ 2.3m 95%/ 외벽 습기와 결빙현상)로 인한 관측 대기 후 [19:00]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</si>
</sst>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0" zoomScale="145" zoomScaleNormal="145" workbookViewId="0">
      <selection activeCell="B48" sqref="B48:P48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46232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82.692307692307693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0.36875000000000002</v>
      </c>
      <c r="D9" s="8">
        <v>2.6</v>
      </c>
      <c r="E9" s="8">
        <v>4.2</v>
      </c>
      <c r="F9" s="8">
        <v>71.099999999999994</v>
      </c>
      <c r="G9" s="36" t="s">
        <v>191</v>
      </c>
      <c r="H9" s="8">
        <v>6.3</v>
      </c>
      <c r="I9" s="36">
        <v>100</v>
      </c>
      <c r="J9" s="9">
        <f>IF(L9, 1, 0) + IF(M9, 2, 0) + IF(N9, 4, 0) + IF(O9, 8, 0) + IF(P9, 16, 0)</f>
        <v>1</v>
      </c>
      <c r="K9" s="10" t="b">
        <v>0</v>
      </c>
      <c r="L9" s="10" t="b">
        <v>1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1.7</v>
      </c>
      <c r="E10" s="8">
        <v>1.6</v>
      </c>
      <c r="F10" s="8">
        <v>72</v>
      </c>
      <c r="G10" s="36" t="s">
        <v>192</v>
      </c>
      <c r="H10" s="8">
        <v>1.4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0.79166666666666663</v>
      </c>
      <c r="D11" s="15" t="s">
        <v>185</v>
      </c>
      <c r="E11" s="15">
        <v>0.5</v>
      </c>
      <c r="F11" s="15">
        <v>83.9</v>
      </c>
      <c r="G11" s="36" t="s">
        <v>193</v>
      </c>
      <c r="H11" s="15">
        <v>6.5</v>
      </c>
      <c r="I11" s="16"/>
      <c r="J11" s="9">
        <f>IF(L11, 1, 0) + IF(M11, 2, 0) + IF(N11, 4, 0) + IF(O11, 8, 0) + IF(P11, 16, 0)</f>
        <v>4</v>
      </c>
      <c r="K11" s="12" t="b">
        <v>0</v>
      </c>
      <c r="L11" s="12" t="b">
        <v>0</v>
      </c>
      <c r="M11" s="12" t="b">
        <v>0</v>
      </c>
      <c r="N11" s="12" t="b">
        <v>1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24.422916666666669</v>
      </c>
      <c r="D12" s="19">
        <f>AVERAGE(D9:D11)</f>
        <v>2.15</v>
      </c>
      <c r="E12" s="19">
        <f>AVERAGE(E9:E11)</f>
        <v>2.1</v>
      </c>
      <c r="F12" s="20">
        <f>AVERAGE(F9:F11)</f>
        <v>75.666666666666671</v>
      </c>
      <c r="G12" s="21"/>
      <c r="H12" s="22">
        <f>AVERAGE(H9:H11)</f>
        <v>4.7333333333333334</v>
      </c>
      <c r="I12" s="23"/>
      <c r="J12" s="24">
        <f>AVERAGE(J9:J11)</f>
        <v>1.6666666666666667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186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0.31319444444444444</v>
      </c>
      <c r="D17" s="28">
        <v>0.31388888888888888</v>
      </c>
      <c r="E17" s="28">
        <v>0.34583333333333333</v>
      </c>
      <c r="F17" s="28">
        <v>0.68472222222222223</v>
      </c>
      <c r="G17" s="28">
        <v>0.79166666666666663</v>
      </c>
      <c r="H17" s="28"/>
      <c r="I17" s="28"/>
      <c r="J17" s="28"/>
      <c r="K17" s="28"/>
      <c r="L17" s="28"/>
      <c r="M17" s="28"/>
      <c r="N17" s="28"/>
      <c r="O17" s="28"/>
      <c r="P17" s="28">
        <v>0.79583333333333328</v>
      </c>
    </row>
    <row r="18" spans="2:16" ht="14.1" customHeight="1" x14ac:dyDescent="0.35">
      <c r="B18" s="35" t="s">
        <v>42</v>
      </c>
      <c r="C18" s="27">
        <v>31088</v>
      </c>
      <c r="D18" s="27">
        <v>31089</v>
      </c>
      <c r="E18" s="27">
        <v>31100</v>
      </c>
      <c r="F18" s="27">
        <v>31319</v>
      </c>
      <c r="G18" s="27">
        <v>31352</v>
      </c>
      <c r="H18" s="27"/>
      <c r="I18" s="27"/>
      <c r="J18" s="27"/>
      <c r="K18" s="27"/>
      <c r="L18" s="27"/>
      <c r="M18" s="27"/>
      <c r="N18" s="27"/>
      <c r="O18" s="27"/>
      <c r="P18" s="117">
        <v>31357</v>
      </c>
    </row>
    <row r="19" spans="2:16" ht="14.1" customHeight="1" thickBot="1" x14ac:dyDescent="0.4">
      <c r="B19" s="13" t="s">
        <v>43</v>
      </c>
      <c r="C19" s="29"/>
      <c r="D19" s="27">
        <v>31093</v>
      </c>
      <c r="E19" s="30">
        <v>31318</v>
      </c>
      <c r="F19" s="30">
        <v>31351</v>
      </c>
      <c r="G19" s="30">
        <v>31356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219</v>
      </c>
      <c r="F20" s="33">
        <f>IF(ISNUMBER(F18),F19-F18+1,"")</f>
        <v>33</v>
      </c>
      <c r="G20" s="33">
        <f>IF(ISNUMBER(G18),G19-G18+1,"")</f>
        <v>5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0.31458333333333333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8.8888888888888892E-2</v>
      </c>
      <c r="P30" s="46">
        <f>SUM(C30:J30,L30:N30)</f>
        <v>0.35625000000000001</v>
      </c>
    </row>
    <row r="31" spans="2:16" ht="14.1" customHeight="1" x14ac:dyDescent="0.35">
      <c r="B31" s="37" t="s">
        <v>170</v>
      </c>
      <c r="C31" s="47">
        <v>0.33888888888888891</v>
      </c>
      <c r="D31" s="7">
        <v>8.8888888888888892E-2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0.4694444444444445</v>
      </c>
    </row>
    <row r="32" spans="2:16" ht="14.1" customHeight="1" x14ac:dyDescent="0.35">
      <c r="B32" s="37" t="s">
        <v>65</v>
      </c>
      <c r="C32" s="49"/>
      <c r="D32" s="50">
        <v>3.9583333333333331E-2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8.1249999999999989E-2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0.33888888888888891</v>
      </c>
      <c r="D34" s="110">
        <f t="shared" ref="D34:P34" si="1">D31-D32-D33</f>
        <v>4.9305555555555561E-2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0.38819444444444451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194</v>
      </c>
      <c r="D36" s="147"/>
      <c r="E36" s="146" t="s">
        <v>188</v>
      </c>
      <c r="F36" s="147"/>
      <c r="G36" s="146" t="s">
        <v>189</v>
      </c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187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190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195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932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-159.69999999999999</v>
      </c>
      <c r="D72" s="60">
        <v>-162.5</v>
      </c>
      <c r="E72" s="100" t="s">
        <v>118</v>
      </c>
      <c r="F72" s="60">
        <v>22.3</v>
      </c>
      <c r="G72" s="60">
        <v>21.1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-155.9</v>
      </c>
      <c r="D73" s="60">
        <v>-159.1</v>
      </c>
      <c r="E73" s="102" t="s">
        <v>122</v>
      </c>
      <c r="F73" s="61">
        <v>30.9</v>
      </c>
      <c r="G73" s="61">
        <v>28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-210.3</v>
      </c>
      <c r="D74" s="60">
        <v>-213.3</v>
      </c>
      <c r="E74" s="102" t="s">
        <v>127</v>
      </c>
      <c r="F74" s="62">
        <v>20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-124.9</v>
      </c>
      <c r="D75" s="60">
        <v>-132.80000000000001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</v>
      </c>
      <c r="D76" s="60">
        <v>29.4</v>
      </c>
      <c r="E76" s="102" t="s">
        <v>137</v>
      </c>
      <c r="F76" s="62">
        <v>45</v>
      </c>
      <c r="G76" s="62">
        <v>40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30.4</v>
      </c>
      <c r="D77" s="60">
        <v>28.4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25.5</v>
      </c>
      <c r="D78" s="60">
        <v>23.5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</v>
      </c>
      <c r="D79" s="60">
        <v>22.2</v>
      </c>
      <c r="E79" s="100" t="s">
        <v>152</v>
      </c>
      <c r="F79" s="60">
        <v>14</v>
      </c>
      <c r="G79" s="60">
        <v>3.3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1.01E-5</v>
      </c>
      <c r="D80" s="64">
        <v>9.8400000000000007E-6</v>
      </c>
      <c r="E80" s="102" t="s">
        <v>157</v>
      </c>
      <c r="F80" s="61">
        <v>51</v>
      </c>
      <c r="G80" s="61">
        <v>81.5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184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2026-07-29T19:17:40Z</dcterms:modified>
</cp:coreProperties>
</file>