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4FF8C58B-AAF5-4B49-BB13-3BDAC37EFC7D}" xr6:coauthVersionLast="47" xr6:coauthVersionMax="47" xr10:uidLastSave="{00000000-0000-0000-0000-000000000000}"/>
  <bookViews>
    <workbookView xWindow="26016" yWindow="13944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<sst xmlns="http://schemas.openxmlformats.org/spreadsheetml/2006/main" count="219" uniqueCount="206">
  <si>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</si>
  <si>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</si>
  <si>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</si>
  <si>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</si>
  <si>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</si>
  <si>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</si>
  <si>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</si>
  <si>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</si>
  <si>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</si>
  <si>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</si>
  <si>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</si>
  <si>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</si>
  <si>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</si>
  <si>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</si>
  <si>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</si>
  <si>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</si>
  <si>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</si>
  <si>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</si>
  <si>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</si>
  <si>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</si>
  <si>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</si>
  <si>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</si>
  <si>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</si>
  <si>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</si>
  <si>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</si>
  <si>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</si>
  <si>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</si>
  <si>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</si>
  <si>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</si>
  <si>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</si>
  <si>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</si>
  <si>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</si>
  <si>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</si>
  <si>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</si>
  <si>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</si>
  <si>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</si>
  <si>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</si>
  <si>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</si>
  <si>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</si>
  <si>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</si>
  <si>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</si>
  <si>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</si>
  <si>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</si>
  <si>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</si>
  <si>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</si>
  <si>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</si>
  <si>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</si>
  <si>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</si>
  <si>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</si>
  <si>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</si>
  <si>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</si>
  <si>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</si>
  <si>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</si>
  <si>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</si>
  <si>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</si>
  <si>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</si>
  <si>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</si>
  <si>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</si>
  <si>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</si>
  <si>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</si>
  <si>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</si>
  <si>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</si>
  <si>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</si>
  <si>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</si>
  <si>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</si>
  <si>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</si>
  <si>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</si>
  <si>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</si>
  <si>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</si>
  <si>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</si>
  <si>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</si>
  <si>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</si>
  <si>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</si>
  <si>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</si>
  <si>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</si>
  <si>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</si>
  <si>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</si>
  <si>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</si>
  <si>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</si>
  <si>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</si>
  <si>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</si>
  <si>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</si>
  <si>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</si>
  <si>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</si>
  <si>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</si>
  <si>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</si>
  <si>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</si>
  <si>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</si>
  <si>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</si>
  <si>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</si>
  <si>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</si>
  <si>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</si>
  <si>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</si>
  <si>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</si>
  <si>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</si>
  <si>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</si>
  <si>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</si>
  <si>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</si>
  <si>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</si>
  <si>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</si>
  <si>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</si>
  <si>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</si>
  <si>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</si>
  <si>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</si>
  <si>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</si>
  <si>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</si>
  <si>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</si>
  <si>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</si>
  <si>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</si>
  <si>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</si>
  <si>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</si>
  <si>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</si>
  <si>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</si>
  <si>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</si>
  <si>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</si>
  <si>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</si>
  <si>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</si>
  <si>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</si>
  <si>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</si>
  <si>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</si>
  <si>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</si>
  <si>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</si>
  <si>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</si>
  <si>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</si>
  <si>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</si>
  <si>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</si>
  <si>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</si>
  <si>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</si>
  <si>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</si>
  <si>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</si>
  <si>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</si>
  <si>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</si>
  <si>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</si>
  <si>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</si>
  <si>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</si>
  <si>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</si>
  <si>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</si>
  <si>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</si>
  <si>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</si>
  <si>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</si>
  <si>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</si>
  <si>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</si>
  <si>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</si>
  <si>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</si>
  <si>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</si>
  <si>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</si>
  <si>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</si>
  <si>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</si>
  <si>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</si>
  <si>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</si>
  <si>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</si>
  <si>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</si>
  <si>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</si>
  <si>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</si>
  <si>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</si>
  <si>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</si>
  <si>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</si>
  <si>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</si>
  <si>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</si>
  <si>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</si>
  <si>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</si>
  <si>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</si>
  <si>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</si>
  <si>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</si>
  <si>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</si>
  <si>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</si>
  <si>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</si>
  <si>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</si>
  <si>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</si>
  <si>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</si>
  <si>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</si>
  <si>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</si>
  <si>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</si>
  <si>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</si>
  <si>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</si>
  <si>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</si>
  <si>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</si>
  <si>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</si>
  <si>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</si>
  <si>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</si>
  <si>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</si>
  <si>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</si>
  <si>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</si>
  <si>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</si>
  <si>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</si>
  <si>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김예은</t>
    <phoneticPr fontId="3" type="noConversion"/>
  </si>
  <si>
    <t>방풍막 고장</t>
    <phoneticPr fontId="3" type="noConversion"/>
  </si>
  <si>
    <t>ENG-KSP</t>
    <phoneticPr fontId="3" type="noConversion"/>
  </si>
  <si>
    <t>8s/24k 12s/27k 15s/26k</t>
    <phoneticPr fontId="3" type="noConversion"/>
  </si>
  <si>
    <t>10s/26k 13s/24k 17s/21k</t>
    <phoneticPr fontId="3" type="noConversion"/>
  </si>
  <si>
    <t>M_030894-030896:K</t>
    <phoneticPr fontId="3" type="noConversion"/>
  </si>
  <si>
    <t>IC S obsagent quit하고 IC K 재실행</t>
    <phoneticPr fontId="3" type="noConversion"/>
  </si>
  <si>
    <t>I_030916</t>
    <phoneticPr fontId="3" type="noConversion"/>
  </si>
  <si>
    <t>I_030916 filter I와 초점 값 누락</t>
    <phoneticPr fontId="3" type="noConversion"/>
  </si>
  <si>
    <t>T_030974</t>
    <phoneticPr fontId="3" type="noConversion"/>
  </si>
  <si>
    <t>T_030974 HA Limit으로 별이 흐름</t>
    <phoneticPr fontId="3" type="noConversion"/>
  </si>
  <si>
    <t>E_031030-031036</t>
    <phoneticPr fontId="3" type="noConversion"/>
  </si>
  <si>
    <t>E_031030-031036 빛 번짐이 있음</t>
    <phoneticPr fontId="3" type="noConversion"/>
  </si>
  <si>
    <t>T_031063</t>
    <phoneticPr fontId="3" type="noConversion"/>
  </si>
  <si>
    <t>T_031063 PC-TCS와 연결이 끊겨 별이 흐름</t>
    <phoneticPr fontId="3" type="noConversion"/>
  </si>
  <si>
    <t>ESE</t>
    <phoneticPr fontId="3" type="noConversion"/>
  </si>
  <si>
    <t>W</t>
    <phoneticPr fontId="3" type="noConversion"/>
  </si>
  <si>
    <t>ENE</t>
    <phoneticPr fontId="3" type="noConversion"/>
  </si>
  <si>
    <t>x</t>
    <phoneticPr fontId="3" type="noConversion"/>
  </si>
  <si>
    <t>14s/21k 11s/23k</t>
    <phoneticPr fontId="3" type="noConversion"/>
  </si>
  <si>
    <t xml:space="preserve">M_030894-030896:K IC K crash 발생&gt;&gt; ostop&gt;&gt; IC K destroy &gt;&gt; readout이 끝난 후 IC K 재 실행&gt;&gt; IC S에서 ostart를 하지 않았는데 관측 자동진행//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</si>
</sst>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3" zoomScale="145" zoomScaleNormal="145" workbookViewId="0">
      <selection activeCell="B44" sqref="B44:P44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46231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100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0.36805555555555558</v>
      </c>
      <c r="D9" s="8">
        <v>2</v>
      </c>
      <c r="E9" s="8">
        <v>7.3</v>
      </c>
      <c r="F9" s="8">
        <v>54.6</v>
      </c>
      <c r="G9" s="36" t="s">
        <v>200</v>
      </c>
      <c r="H9" s="8">
        <v>1.3</v>
      </c>
      <c r="I9" s="36">
        <v>98.8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1.2</v>
      </c>
      <c r="E10" s="8">
        <v>6.4</v>
      </c>
      <c r="F10" s="8">
        <v>56.2</v>
      </c>
      <c r="G10" s="36" t="s">
        <v>201</v>
      </c>
      <c r="H10" s="8">
        <v>0.4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0.81458333333333333</v>
      </c>
      <c r="D11" s="15">
        <v>1.4</v>
      </c>
      <c r="E11" s="15">
        <v>5</v>
      </c>
      <c r="F11" s="15">
        <v>72.2</v>
      </c>
      <c r="G11" s="36" t="s">
        <v>202</v>
      </c>
      <c r="H11" s="15">
        <v>2.7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24.446527777777778</v>
      </c>
      <c r="D12" s="19">
        <f>AVERAGE(D9:D11)</f>
        <v>1.5333333333333332</v>
      </c>
      <c r="E12" s="19">
        <f>AVERAGE(E9:E11)</f>
        <v>6.2333333333333334</v>
      </c>
      <c r="F12" s="20">
        <f>AVERAGE(F9:F11)</f>
        <v>61</v>
      </c>
      <c r="G12" s="21"/>
      <c r="H12" s="22">
        <f>AVERAGE(H9:H11)</f>
        <v>1.4666666666666668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187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0.31180555555555556</v>
      </c>
      <c r="D17" s="28">
        <v>0.3125</v>
      </c>
      <c r="E17" s="28">
        <v>0.34513888888888888</v>
      </c>
      <c r="F17" s="28">
        <v>0.68402777777777779</v>
      </c>
      <c r="G17" s="28">
        <v>0.77152777777777781</v>
      </c>
      <c r="H17" s="28">
        <v>0.82013888888888886</v>
      </c>
      <c r="I17" s="28">
        <v>0.84513888888888888</v>
      </c>
      <c r="J17" s="28"/>
      <c r="K17" s="28"/>
      <c r="L17" s="28"/>
      <c r="M17" s="28"/>
      <c r="N17" s="28"/>
      <c r="O17" s="28"/>
      <c r="P17" s="28">
        <v>0.85624999999999996</v>
      </c>
    </row>
    <row r="18" spans="2:16" ht="14.1" customHeight="1" x14ac:dyDescent="0.35">
      <c r="B18" s="35" t="s">
        <v>42</v>
      </c>
      <c r="C18" s="27">
        <v>30739</v>
      </c>
      <c r="D18" s="27">
        <v>30740</v>
      </c>
      <c r="E18" s="27">
        <v>30759</v>
      </c>
      <c r="F18" s="27">
        <v>30981</v>
      </c>
      <c r="G18" s="27">
        <v>31038</v>
      </c>
      <c r="H18" s="27">
        <v>31065</v>
      </c>
      <c r="I18" s="27">
        <v>31076</v>
      </c>
      <c r="J18" s="27"/>
      <c r="K18" s="27"/>
      <c r="L18" s="27"/>
      <c r="M18" s="27"/>
      <c r="N18" s="27"/>
      <c r="O18" s="27"/>
      <c r="P18" s="117">
        <v>31087</v>
      </c>
    </row>
    <row r="19" spans="2:16" ht="14.1" customHeight="1" thickBot="1" x14ac:dyDescent="0.4">
      <c r="B19" s="13" t="s">
        <v>43</v>
      </c>
      <c r="C19" s="29"/>
      <c r="D19" s="27">
        <v>30751</v>
      </c>
      <c r="E19" s="30">
        <v>30980</v>
      </c>
      <c r="F19" s="30">
        <v>31037</v>
      </c>
      <c r="G19" s="30">
        <v>31064</v>
      </c>
      <c r="H19" s="30">
        <v>31075</v>
      </c>
      <c r="I19" s="30">
        <v>31086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12</v>
      </c>
      <c r="E20" s="33">
        <f>IF(ISNUMBER(E18),E19-E18+1,"")</f>
        <v>222</v>
      </c>
      <c r="F20" s="33">
        <f>IF(ISNUMBER(F18),F19-F18+1,"")</f>
        <v>57</v>
      </c>
      <c r="G20" s="33">
        <f>IF(ISNUMBER(G18),G19-G18+1,"")</f>
        <v>27</v>
      </c>
      <c r="H20" s="33">
        <f>IF(ISNUMBER(H18),H19-H18+1,"")</f>
        <v>11</v>
      </c>
      <c r="I20" s="33">
        <f t="shared" ref="I20:O20" si="0">IF(ISNUMBER(I18),I19-I18+1,"")</f>
        <v>11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>
        <v>0.32777777777777778</v>
      </c>
      <c r="D24" s="106">
        <v>0.3298611111111111</v>
      </c>
      <c r="E24" s="113" t="s">
        <v>178</v>
      </c>
      <c r="F24" s="156" t="s">
        <v>189</v>
      </c>
      <c r="G24" s="156"/>
      <c r="H24" s="156"/>
      <c r="I24" s="156"/>
      <c r="J24" s="106"/>
      <c r="K24" s="106"/>
      <c r="L24" s="36" t="s">
        <v>181</v>
      </c>
      <c r="M24" s="159" t="s">
        <v>203</v>
      </c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>
        <v>0.33055555555555555</v>
      </c>
      <c r="D26" s="106">
        <v>0.33263888888888887</v>
      </c>
      <c r="E26" s="113" t="s">
        <v>165</v>
      </c>
      <c r="F26" s="156" t="s">
        <v>188</v>
      </c>
      <c r="G26" s="156"/>
      <c r="H26" s="156"/>
      <c r="I26" s="156"/>
      <c r="J26" s="106">
        <v>0.85</v>
      </c>
      <c r="K26" s="106">
        <v>0.85069444444444442</v>
      </c>
      <c r="L26" s="36" t="s">
        <v>176</v>
      </c>
      <c r="M26" s="156" t="s">
        <v>204</v>
      </c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0.31736111111111109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8.7499999999999994E-2</v>
      </c>
      <c r="P30" s="46">
        <f>SUM(C30:J30,L30:N30)</f>
        <v>0.35902777777777778</v>
      </c>
    </row>
    <row r="31" spans="2:16" ht="14.1" customHeight="1" x14ac:dyDescent="0.35">
      <c r="B31" s="37" t="s">
        <v>170</v>
      </c>
      <c r="C31" s="47">
        <v>0.33888888888888891</v>
      </c>
      <c r="D31" s="7">
        <v>8.7499999999999994E-2</v>
      </c>
      <c r="E31" s="7"/>
      <c r="F31" s="7"/>
      <c r="G31" s="7"/>
      <c r="H31" s="7"/>
      <c r="I31" s="7"/>
      <c r="J31" s="7">
        <v>4.7222222222222221E-2</v>
      </c>
      <c r="K31" s="7">
        <v>1.6666666666666666E-2</v>
      </c>
      <c r="L31" s="7"/>
      <c r="M31" s="7"/>
      <c r="N31" s="7"/>
      <c r="O31" s="48"/>
      <c r="P31" s="46">
        <f>SUM(C31:N31)</f>
        <v>0.49027777777777781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0.33888888888888891</v>
      </c>
      <c r="D34" s="110">
        <f t="shared" ref="D34:P34" si="1">D31-D32-D33</f>
        <v>8.7499999999999994E-2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4.7222222222222221E-2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0.49027777777777781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190</v>
      </c>
      <c r="D36" s="147"/>
      <c r="E36" s="146" t="s">
        <v>192</v>
      </c>
      <c r="F36" s="147"/>
      <c r="G36" s="146" t="s">
        <v>194</v>
      </c>
      <c r="H36" s="147"/>
      <c r="I36" s="146" t="s">
        <v>196</v>
      </c>
      <c r="J36" s="147"/>
      <c r="K36" s="146" t="s">
        <v>198</v>
      </c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205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191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193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 t="s">
        <v>195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 t="s">
        <v>197</v>
      </c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 t="s">
        <v>199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735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-159.5</v>
      </c>
      <c r="D72" s="60">
        <v>-161.6</v>
      </c>
      <c r="E72" s="100" t="s">
        <v>118</v>
      </c>
      <c r="F72" s="60">
        <v>21.9</v>
      </c>
      <c r="G72" s="60">
        <v>22.1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-155.5</v>
      </c>
      <c r="D73" s="60">
        <v>-158.1</v>
      </c>
      <c r="E73" s="102" t="s">
        <v>122</v>
      </c>
      <c r="F73" s="61">
        <v>29.2</v>
      </c>
      <c r="G73" s="61">
        <v>29.4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-210.3</v>
      </c>
      <c r="D74" s="60">
        <v>-203.8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-124.5</v>
      </c>
      <c r="D75" s="60">
        <v>-130.30000000000001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32.6</v>
      </c>
      <c r="D76" s="60">
        <v>30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30.6</v>
      </c>
      <c r="D77" s="60">
        <v>28.9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25.6</v>
      </c>
      <c r="D78" s="60">
        <v>24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24.1</v>
      </c>
      <c r="D79" s="60">
        <v>22.5</v>
      </c>
      <c r="E79" s="100" t="s">
        <v>152</v>
      </c>
      <c r="F79" s="60">
        <v>15.3</v>
      </c>
      <c r="G79" s="60">
        <v>6.7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1.0000000000000001E-5</v>
      </c>
      <c r="D80" s="64">
        <v>9.8300000000000008E-6</v>
      </c>
      <c r="E80" s="102" t="s">
        <v>157</v>
      </c>
      <c r="F80" s="61">
        <v>44.2</v>
      </c>
      <c r="G80" s="61">
        <v>81.099999999999994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186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2026-07-28T20:40:10Z</dcterms:modified>
</cp:coreProperties>
</file>