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7\"/>
    </mc:Choice>
  </mc:AlternateContent>
  <xr:revisionPtr revIDLastSave="0" documentId="13_ncr:1_{E7B5E0C1-0D86-440B-8292-5ADD33D8CD70}" xr6:coauthVersionLast="47" xr6:coauthVersionMax="47" xr10:uidLastSave="{00000000-0000-0000-0000-000000000000}"/>
  <bookViews>
    <workbookView xWindow="26028" yWindow="14172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<sst xmlns="http://schemas.openxmlformats.org/spreadsheetml/2006/main" count="222" uniqueCount="209">
  <si>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</si>
  <si>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</si>
  <si>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</si>
  <si>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</si>
  <si>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</si>
  <si>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</si>
  <si>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</si>
  <si>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</si>
  <si>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</si>
  <si>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</si>
  <si>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</si>
  <si>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</si>
  <si>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</si>
  <si>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</si>
  <si>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</si>
  <si>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</si>
  <si>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</si>
  <si>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</si>
  <si>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</si>
  <si>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</si>
  <si>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</si>
  <si>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</si>
  <si>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</si>
  <si>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</si>
  <si>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</si>
  <si>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</si>
  <si>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</si>
  <si>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</si>
  <si>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</si>
  <si>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</si>
  <si>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</si>
  <si>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</si>
  <si>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</si>
  <si>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</si>
  <si>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</si>
  <si>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</si>
  <si>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</si>
  <si>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</si>
  <si>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</si>
  <si>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</si>
  <si>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</si>
  <si>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</si>
  <si>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</si>
  <si>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</si>
  <si>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</si>
  <si>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</si>
  <si>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</si>
  <si>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</si>
  <si>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</si>
  <si>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</si>
  <si>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</si>
  <si>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</si>
  <si>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</si>
  <si>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</si>
  <si>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</si>
  <si>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</si>
  <si>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</si>
  <si>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</si>
  <si>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</si>
  <si>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</si>
  <si>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</si>
  <si>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</si>
  <si>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</si>
  <si>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</si>
  <si>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</si>
  <si>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</si>
  <si>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</si>
  <si>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</si>
  <si>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</si>
  <si>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</si>
  <si>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</si>
  <si>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</si>
  <si>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</si>
  <si>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</si>
  <si>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</si>
  <si>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</si>
  <si>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</si>
  <si>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</si>
  <si>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</si>
  <si>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</si>
  <si>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</si>
  <si>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</si>
  <si>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</si>
  <si>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</si>
  <si>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</si>
  <si>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</si>
  <si>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</si>
  <si>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</si>
  <si>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</si>
  <si>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</si>
  <si>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</si>
  <si>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</si>
  <si>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</si>
  <si>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</si>
  <si>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</si>
  <si>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</si>
  <si>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</si>
  <si>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</si>
  <si>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</si>
  <si>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</si>
  <si>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</si>
  <si>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</si>
  <si>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</si>
  <si>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</si>
  <si>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</si>
  <si>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</si>
  <si>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</si>
  <si>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</si>
  <si>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</si>
  <si>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</si>
  <si>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</si>
  <si>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</si>
  <si>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</si>
  <si>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</si>
  <si>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</si>
  <si>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</si>
  <si>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</si>
  <si>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</si>
  <si>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</si>
  <si>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</si>
  <si>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</si>
  <si>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</si>
  <si>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</si>
  <si>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</si>
  <si>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</si>
  <si>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</si>
  <si>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</si>
  <si>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</si>
  <si>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</si>
  <si>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</si>
  <si>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</si>
  <si>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</si>
  <si>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</si>
  <si>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</si>
  <si>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</si>
  <si>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</si>
  <si>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</si>
  <si>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</si>
  <si>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</si>
  <si>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</si>
  <si>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</si>
  <si>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</si>
  <si>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</si>
  <si>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</si>
  <si>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</si>
  <si>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</si>
  <si>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</si>
  <si>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</si>
  <si>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</si>
  <si>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</si>
  <si>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</si>
  <si>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</si>
  <si>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</si>
  <si>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</si>
  <si>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</si>
  <si>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</si>
  <si>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</si>
  <si>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</si>
  <si>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</si>
  <si>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</si>
  <si>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</si>
  <si>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</si>
  <si>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</si>
  <si>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</si>
  <si>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</si>
  <si>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</si>
  <si>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</si>
  <si>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</si>
  <si>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</si>
  <si>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</si>
  <si>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</si>
  <si>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</si>
  <si>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</si>
  <si>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</si>
  <si>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</si>
  <si>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</si>
  <si>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</si>
  <si>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</si>
  <si>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</si>
  <si>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</si>
  <si>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</si>
  <si>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</si>
  <si>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</si>
  <si>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LSST</t>
    <phoneticPr fontId="3" type="noConversion"/>
  </si>
  <si>
    <t>BLG</t>
    <phoneticPr fontId="3" type="noConversion"/>
  </si>
  <si>
    <t>김예은</t>
    <phoneticPr fontId="3" type="noConversion"/>
  </si>
  <si>
    <t>방풍막 고장</t>
    <phoneticPr fontId="3" type="noConversion"/>
  </si>
  <si>
    <t>-</t>
    <phoneticPr fontId="3" type="noConversion"/>
  </si>
  <si>
    <t>ENG-KSP</t>
    <phoneticPr fontId="3" type="noConversion"/>
  </si>
  <si>
    <t>DS9(영상확인) 3회 꺼짐</t>
    <phoneticPr fontId="3" type="noConversion"/>
  </si>
  <si>
    <t>6s/22k 9s/24k 12s/25k</t>
    <phoneticPr fontId="3" type="noConversion"/>
  </si>
  <si>
    <t>7s/25k 10s/26k 13s/23k</t>
    <phoneticPr fontId="3" type="noConversion"/>
  </si>
  <si>
    <t>[8:10] 높은 습도(vaisala 81%/ 2.3m 94%/ 외벽과 바닥 습기)로 인한 관측 대기/ [9:07] 관측 재개</t>
    <phoneticPr fontId="3" type="noConversion"/>
  </si>
  <si>
    <t>I_030273-030278</t>
    <phoneticPr fontId="3" type="noConversion"/>
  </si>
  <si>
    <t xml:space="preserve">I_030273-030278 data-obs와 tshopen 시간차 발생/ IC S, K, Gui 시각 동기화 2회 </t>
    <phoneticPr fontId="3" type="noConversion"/>
  </si>
  <si>
    <t>I_030256</t>
    <phoneticPr fontId="3" type="noConversion"/>
  </si>
  <si>
    <t>M_030272</t>
    <phoneticPr fontId="3" type="noConversion"/>
  </si>
  <si>
    <t>E_030121-030278</t>
    <phoneticPr fontId="3" type="noConversion"/>
  </si>
  <si>
    <t>L_030105-030292</t>
    <phoneticPr fontId="3" type="noConversion"/>
  </si>
  <si>
    <t>M_030126-030127:K</t>
    <phoneticPr fontId="3" type="noConversion"/>
  </si>
  <si>
    <t>E_030295</t>
    <phoneticPr fontId="3" type="noConversion"/>
  </si>
  <si>
    <t>E_030121-030278 월령이 높을 때 보이는 얼룩</t>
    <phoneticPr fontId="3" type="noConversion"/>
  </si>
  <si>
    <t>I_030256 filter I와 초점값 누락</t>
    <phoneticPr fontId="3" type="noConversion"/>
  </si>
  <si>
    <t>E_030295 포인팅 실패(AZ -24.2/ EL 62.7/ HA+01:16:07)로 수동 관측</t>
    <phoneticPr fontId="3" type="noConversion"/>
  </si>
  <si>
    <t>S</t>
    <phoneticPr fontId="3" type="noConversion"/>
  </si>
  <si>
    <t>NNE</t>
    <phoneticPr fontId="3" type="noConversion"/>
  </si>
  <si>
    <t>ENE</t>
    <phoneticPr fontId="3" type="noConversion"/>
  </si>
  <si>
    <t>월령 90% 달이 BLG영역 한가운데 들어와 BLG 01,02,03,04,14,15,,18,19,31,32,33,35,36,41,42,43,51,52를 관측이 불가능 할 때 건너 뜀</t>
    <phoneticPr fontId="3" type="noConversion"/>
  </si>
  <si>
    <t>당일 만든 BLG 스크립트를 반복 관측 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</si>
</sst>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checked="Checked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79" zoomScale="145" zoomScaleNormal="145" workbookViewId="0">
      <selection activeCell="B88" sqref="B88:P88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46229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97.193500738552444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0.36805555555555558</v>
      </c>
      <c r="D9" s="8" t="s">
        <v>187</v>
      </c>
      <c r="E9" s="8">
        <v>5.2</v>
      </c>
      <c r="F9" s="8">
        <v>81.8</v>
      </c>
      <c r="G9" s="36" t="s">
        <v>204</v>
      </c>
      <c r="H9" s="8">
        <v>2.8</v>
      </c>
      <c r="I9" s="36">
        <v>90</v>
      </c>
      <c r="J9" s="9">
        <f>IF(L9, 1, 0) + IF(M9, 2, 0) + IF(N9, 4, 0) + IF(O9, 8, 0) + IF(P9, 16, 0)</f>
        <v>4</v>
      </c>
      <c r="K9" s="10" t="b">
        <v>0</v>
      </c>
      <c r="L9" s="10" t="b">
        <v>0</v>
      </c>
      <c r="M9" s="10" t="b">
        <v>0</v>
      </c>
      <c r="N9" s="10" t="b">
        <v>1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>
        <v>1.2</v>
      </c>
      <c r="E10" s="8">
        <v>7.1</v>
      </c>
      <c r="F10" s="8">
        <v>74.5</v>
      </c>
      <c r="G10" s="36" t="s">
        <v>205</v>
      </c>
      <c r="H10" s="8">
        <v>2.7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0.81527777777777777</v>
      </c>
      <c r="D11" s="15">
        <v>1.1000000000000001</v>
      </c>
      <c r="E11" s="15">
        <v>6.4</v>
      </c>
      <c r="F11" s="15">
        <v>75.5</v>
      </c>
      <c r="G11" s="36" t="s">
        <v>206</v>
      </c>
      <c r="H11" s="15">
        <v>2.7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24.447222222222219</v>
      </c>
      <c r="D12" s="19">
        <f>AVERAGE(D9:D11)</f>
        <v>1.1499999999999999</v>
      </c>
      <c r="E12" s="19">
        <f>AVERAGE(E9:E11)</f>
        <v>6.2333333333333343</v>
      </c>
      <c r="F12" s="20">
        <f>AVERAGE(F9:F11)</f>
        <v>77.266666666666666</v>
      </c>
      <c r="G12" s="21"/>
      <c r="H12" s="22">
        <f>AVERAGE(H9:H11)</f>
        <v>2.7333333333333329</v>
      </c>
      <c r="I12" s="23"/>
      <c r="J12" s="24">
        <f>AVERAGE(J9:J11)</f>
        <v>1.3333333333333333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184</v>
      </c>
      <c r="F16" s="27" t="s">
        <v>188</v>
      </c>
      <c r="G16" s="27" t="s">
        <v>183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0.31319444444444444</v>
      </c>
      <c r="D17" s="28">
        <v>0.31388888888888888</v>
      </c>
      <c r="E17" s="28">
        <v>0.38124999999999998</v>
      </c>
      <c r="F17" s="28">
        <v>0.69097222222222221</v>
      </c>
      <c r="G17" s="28">
        <v>0.79513888888888884</v>
      </c>
      <c r="H17" s="28">
        <v>0.81874999999999998</v>
      </c>
      <c r="I17" s="28">
        <v>0.84097222222222223</v>
      </c>
      <c r="J17" s="28"/>
      <c r="K17" s="28"/>
      <c r="L17" s="28"/>
      <c r="M17" s="28"/>
      <c r="N17" s="28"/>
      <c r="O17" s="28"/>
      <c r="P17" s="28">
        <v>0.84444444444444444</v>
      </c>
    </row>
    <row r="18" spans="2:16" ht="14.1" customHeight="1" x14ac:dyDescent="0.35">
      <c r="B18" s="35" t="s">
        <v>42</v>
      </c>
      <c r="C18" s="27">
        <v>30088</v>
      </c>
      <c r="D18" s="27">
        <v>30089</v>
      </c>
      <c r="E18" s="27">
        <v>30105</v>
      </c>
      <c r="F18" s="27">
        <v>30293</v>
      </c>
      <c r="G18" s="27">
        <v>30358</v>
      </c>
      <c r="H18" s="27">
        <v>30374</v>
      </c>
      <c r="I18" s="27">
        <v>30386</v>
      </c>
      <c r="J18" s="27"/>
      <c r="K18" s="27"/>
      <c r="L18" s="27"/>
      <c r="M18" s="27"/>
      <c r="N18" s="27"/>
      <c r="O18" s="27"/>
      <c r="P18" s="117">
        <v>30391</v>
      </c>
    </row>
    <row r="19" spans="2:16" ht="14.1" customHeight="1" thickBot="1" x14ac:dyDescent="0.4">
      <c r="B19" s="13" t="s">
        <v>43</v>
      </c>
      <c r="C19" s="29"/>
      <c r="D19" s="27">
        <v>30100</v>
      </c>
      <c r="E19" s="30">
        <v>30292</v>
      </c>
      <c r="F19" s="30">
        <v>30357</v>
      </c>
      <c r="G19" s="30">
        <v>30373</v>
      </c>
      <c r="H19" s="30">
        <v>30385</v>
      </c>
      <c r="I19" s="30">
        <v>30390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12</v>
      </c>
      <c r="E20" s="33">
        <f>IF(ISNUMBER(E18),E19-E18+1,"")</f>
        <v>188</v>
      </c>
      <c r="F20" s="33">
        <f>IF(ISNUMBER(F18),F19-F18+1,"")</f>
        <v>65</v>
      </c>
      <c r="G20" s="33">
        <f>IF(ISNUMBER(G18),G19-G18+1,"")</f>
        <v>16</v>
      </c>
      <c r="H20" s="33">
        <f>IF(ISNUMBER(H18),H19-H18+1,"")</f>
        <v>12</v>
      </c>
      <c r="I20" s="33">
        <f t="shared" ref="I20:O20" si="0">IF(ISNUMBER(I18),I19-I18+1,"")</f>
        <v>5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/>
      <c r="D23" s="116"/>
      <c r="E23" s="36" t="s">
        <v>48</v>
      </c>
      <c r="F23" s="156"/>
      <c r="G23" s="156"/>
      <c r="H23" s="156"/>
      <c r="I23" s="156"/>
      <c r="J23" s="106"/>
      <c r="K23" s="106"/>
      <c r="L23" s="116" t="s">
        <v>165</v>
      </c>
      <c r="M23" s="156"/>
      <c r="N23" s="156"/>
      <c r="O23" s="156"/>
      <c r="P23" s="156"/>
    </row>
    <row r="24" spans="2:16" ht="13.5" customHeight="1" x14ac:dyDescent="0.35">
      <c r="B24" s="157"/>
      <c r="C24" s="106">
        <v>0.3263888888888889</v>
      </c>
      <c r="D24" s="106">
        <v>0.32847222222222222</v>
      </c>
      <c r="E24" s="113" t="s">
        <v>178</v>
      </c>
      <c r="F24" s="156" t="s">
        <v>191</v>
      </c>
      <c r="G24" s="156"/>
      <c r="H24" s="156"/>
      <c r="I24" s="156"/>
      <c r="J24" s="106"/>
      <c r="K24" s="106"/>
      <c r="L24" s="36" t="s">
        <v>181</v>
      </c>
      <c r="M24" s="159"/>
      <c r="N24" s="160"/>
      <c r="O24" s="160"/>
      <c r="P24" s="161"/>
    </row>
    <row r="25" spans="2:16" ht="13.5" customHeight="1" x14ac:dyDescent="0.35">
      <c r="B25" s="157"/>
      <c r="C25" s="116"/>
      <c r="D25" s="116"/>
      <c r="E25" s="113" t="s">
        <v>171</v>
      </c>
      <c r="F25" s="156"/>
      <c r="G25" s="156"/>
      <c r="H25" s="156"/>
      <c r="I25" s="156"/>
      <c r="J25" s="106"/>
      <c r="K25" s="106"/>
      <c r="L25" s="36" t="s">
        <v>49</v>
      </c>
      <c r="M25" s="156"/>
      <c r="N25" s="156"/>
      <c r="O25" s="156"/>
      <c r="P25" s="156"/>
    </row>
    <row r="26" spans="2:16" ht="13.5" customHeight="1" x14ac:dyDescent="0.35">
      <c r="B26" s="157"/>
      <c r="C26" s="106">
        <v>0.32916666666666666</v>
      </c>
      <c r="D26" s="106">
        <v>0.33124999999999999</v>
      </c>
      <c r="E26" s="113" t="s">
        <v>165</v>
      </c>
      <c r="F26" s="156" t="s">
        <v>190</v>
      </c>
      <c r="G26" s="156"/>
      <c r="H26" s="156"/>
      <c r="I26" s="156"/>
      <c r="J26" s="106"/>
      <c r="K26" s="106"/>
      <c r="L26" s="36" t="s">
        <v>176</v>
      </c>
      <c r="M26" s="156"/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0.32361111111111113</v>
      </c>
      <c r="D30" s="43"/>
      <c r="E30" s="43"/>
      <c r="F30" s="43"/>
      <c r="G30" s="43"/>
      <c r="H30" s="43"/>
      <c r="I30" s="43"/>
      <c r="J30" s="43">
        <v>2.0833333333333332E-2</v>
      </c>
      <c r="K30" s="44"/>
      <c r="L30" s="43"/>
      <c r="M30" s="43"/>
      <c r="N30" s="43"/>
      <c r="O30" s="45">
        <v>0.10277777777777777</v>
      </c>
      <c r="P30" s="46">
        <f>SUM(C30:J30,L30:N30)</f>
        <v>0.34444444444444444</v>
      </c>
    </row>
    <row r="31" spans="2:16" ht="14.1" customHeight="1" x14ac:dyDescent="0.35">
      <c r="B31" s="37" t="s">
        <v>170</v>
      </c>
      <c r="C31" s="47">
        <v>0.32361111111111113</v>
      </c>
      <c r="D31" s="7">
        <v>0.10416666666666667</v>
      </c>
      <c r="E31" s="7"/>
      <c r="F31" s="7"/>
      <c r="G31" s="7"/>
      <c r="H31" s="7"/>
      <c r="I31" s="7"/>
      <c r="J31" s="7">
        <v>2.361111111111111E-2</v>
      </c>
      <c r="K31" s="7">
        <v>1.8749999999999999E-2</v>
      </c>
      <c r="L31" s="7"/>
      <c r="M31" s="7"/>
      <c r="N31" s="7"/>
      <c r="O31" s="48"/>
      <c r="P31" s="46">
        <f>SUM(C31:N31)</f>
        <v>0.47013888888888894</v>
      </c>
    </row>
    <row r="32" spans="2:16" ht="14.1" customHeight="1" x14ac:dyDescent="0.35">
      <c r="B32" s="37" t="s">
        <v>65</v>
      </c>
      <c r="C32" s="49">
        <v>1.3194444444444444E-2</v>
      </c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1.3194444444444444E-2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0.31041666666666667</v>
      </c>
      <c r="D34" s="110">
        <f t="shared" ref="D34:P34" si="1">D31-D32-D33</f>
        <v>0.10416666666666667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2.361111111111111E-2</v>
      </c>
      <c r="K34" s="110">
        <f t="shared" si="1"/>
        <v>1.8749999999999999E-2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0.45694444444444449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 t="s">
        <v>198</v>
      </c>
      <c r="D36" s="147"/>
      <c r="E36" s="146" t="s">
        <v>199</v>
      </c>
      <c r="F36" s="147"/>
      <c r="G36" s="146" t="s">
        <v>197</v>
      </c>
      <c r="H36" s="147"/>
      <c r="I36" s="146" t="s">
        <v>195</v>
      </c>
      <c r="J36" s="147"/>
      <c r="K36" s="146" t="s">
        <v>196</v>
      </c>
      <c r="L36" s="147"/>
      <c r="M36" s="146" t="s">
        <v>193</v>
      </c>
      <c r="N36" s="147"/>
      <c r="O36" s="118" t="s">
        <v>200</v>
      </c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192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 t="s">
        <v>207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 t="s">
        <v>201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 t="s">
        <v>202</v>
      </c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 t="s">
        <v>194</v>
      </c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 t="s">
        <v>203</v>
      </c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351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-159.19999999999999</v>
      </c>
      <c r="D72" s="60">
        <v>-161.19999999999999</v>
      </c>
      <c r="E72" s="100" t="s">
        <v>118</v>
      </c>
      <c r="F72" s="60">
        <v>22.4</v>
      </c>
      <c r="G72" s="60">
        <v>22.3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</v>
      </c>
      <c r="D73" s="60">
        <v>-157.6</v>
      </c>
      <c r="E73" s="102" t="s">
        <v>122</v>
      </c>
      <c r="F73" s="61">
        <v>35.4</v>
      </c>
      <c r="G73" s="61">
        <v>34.200000000000003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-211.7</v>
      </c>
      <c r="D74" s="60">
        <v>-208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-122.7</v>
      </c>
      <c r="D75" s="60">
        <v>-129.80000000000001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32.9</v>
      </c>
      <c r="D76" s="60">
        <v>30.3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30.9</v>
      </c>
      <c r="D77" s="60">
        <v>29.4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26</v>
      </c>
      <c r="D78" s="60">
        <v>24.5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24.5</v>
      </c>
      <c r="D79" s="60">
        <v>23.2</v>
      </c>
      <c r="E79" s="100" t="s">
        <v>152</v>
      </c>
      <c r="F79" s="60">
        <v>17.5</v>
      </c>
      <c r="G79" s="60">
        <v>7.6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9.73E-6</v>
      </c>
      <c r="D80" s="64">
        <v>9.7499999999999998E-6</v>
      </c>
      <c r="E80" s="102" t="s">
        <v>157</v>
      </c>
      <c r="F80" s="61">
        <v>49.8</v>
      </c>
      <c r="G80" s="61">
        <v>88.3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186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 t="s">
        <v>189</v>
      </c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 t="s">
        <v>208</v>
      </c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2026-07-26T20:28:15Z</dcterms:modified>
</cp:coreProperties>
</file>