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AB88A50F-40A5-4AAE-B71B-BF8D448EF54D}" xr6:coauthVersionLast="47" xr6:coauthVersionMax="47" xr10:uidLastSave="{00000000-0000-0000-0000-000000000000}"/>
  <bookViews>
    <workbookView xWindow="25896" yWindow="14040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<sst xmlns="http://schemas.openxmlformats.org/spreadsheetml/2006/main" count="211" uniqueCount="196">
  <si>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</si>
  <si>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</si>
  <si>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</si>
  <si>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</si>
  <si>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</si>
  <si>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</si>
  <si>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</si>
  <si>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</si>
  <si>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</si>
  <si>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</si>
  <si>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</si>
  <si>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</si>
  <si>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</si>
  <si>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</si>
  <si>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</si>
  <si>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</si>
  <si>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</si>
  <si>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</si>
  <si>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</si>
  <si>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</si>
  <si>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</si>
  <si>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</si>
  <si>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</si>
  <si>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</si>
  <si>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</si>
  <si>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</si>
  <si>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</si>
  <si>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</si>
  <si>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</si>
  <si>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</si>
  <si>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</si>
  <si>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</si>
  <si>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</si>
  <si>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</si>
  <si>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</si>
  <si>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</si>
  <si>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</si>
  <si>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</si>
  <si>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</si>
  <si>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</si>
  <si>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</si>
  <si>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</si>
  <si>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</si>
  <si>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</si>
  <si>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</si>
  <si>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</si>
  <si>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</si>
  <si>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</si>
  <si>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</si>
  <si>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</si>
  <si>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</si>
  <si>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</si>
  <si>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</si>
  <si>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</si>
  <si>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</si>
  <si>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</si>
  <si>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</si>
  <si>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</si>
  <si>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</si>
  <si>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</si>
  <si>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</si>
  <si>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</si>
  <si>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</si>
  <si>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</si>
  <si>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</si>
  <si>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</si>
  <si>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</si>
  <si>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</si>
  <si>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</si>
  <si>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</si>
  <si>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</si>
  <si>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</si>
  <si>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</si>
  <si>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</si>
  <si>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</si>
  <si>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</si>
  <si>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</si>
  <si>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</si>
  <si>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</si>
  <si>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</si>
  <si>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</si>
  <si>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</si>
  <si>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</si>
  <si>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</si>
  <si>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</si>
  <si>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</si>
  <si>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</si>
  <si>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</si>
  <si>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</si>
  <si>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</si>
  <si>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</si>
  <si>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</si>
  <si>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</si>
  <si>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</si>
  <si>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</si>
  <si>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</si>
  <si>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</si>
  <si>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</si>
  <si>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</si>
  <si>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</si>
  <si>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</si>
  <si>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</si>
  <si>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</si>
  <si>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</si>
  <si>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</si>
  <si>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</si>
  <si>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</si>
  <si>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</si>
  <si>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</si>
  <si>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</si>
  <si>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</si>
  <si>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</si>
  <si>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</si>
  <si>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</si>
  <si>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</si>
  <si>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</si>
  <si>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</si>
  <si>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</si>
  <si>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</si>
  <si>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</si>
  <si>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</si>
  <si>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</si>
  <si>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</si>
  <si>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</si>
  <si>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</si>
  <si>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</si>
  <si>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</si>
  <si>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</si>
  <si>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</si>
  <si>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</si>
  <si>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</si>
  <si>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</si>
  <si>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</si>
  <si>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</si>
  <si>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</si>
  <si>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</si>
  <si>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</si>
  <si>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</si>
  <si>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</si>
  <si>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</si>
  <si>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</si>
  <si>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</si>
  <si>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</si>
  <si>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</si>
  <si>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</si>
  <si>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</si>
  <si>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</si>
  <si>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</si>
  <si>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</si>
  <si>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</si>
  <si>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</si>
  <si>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</si>
  <si>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</si>
  <si>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</si>
  <si>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</si>
  <si>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</si>
  <si>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</si>
  <si>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</si>
  <si>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</si>
  <si>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</si>
  <si>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</si>
  <si>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</si>
  <si>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</si>
  <si>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</si>
  <si>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</si>
  <si>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</si>
  <si>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</si>
  <si>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</si>
  <si>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</si>
  <si>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</si>
  <si>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</si>
  <si>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</si>
  <si>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</si>
  <si>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</si>
  <si>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</si>
  <si>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</si>
  <si>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</si>
  <si>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</si>
  <si>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</si>
  <si>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</si>
  <si>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</si>
  <si>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</si>
  <si>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</si>
  <si>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김예은</t>
    <phoneticPr fontId="3" type="noConversion"/>
  </si>
  <si>
    <t>KSP</t>
    <phoneticPr fontId="3" type="noConversion"/>
  </si>
  <si>
    <t>방풍막 고장</t>
    <phoneticPr fontId="3" type="noConversion"/>
  </si>
  <si>
    <t>[8:00] 짙은 구름으로 인한 관측 대기/ [10:35] 관측 재개</t>
    <phoneticPr fontId="3" type="noConversion"/>
  </si>
  <si>
    <t>-</t>
    <phoneticPr fontId="3" type="noConversion"/>
  </si>
  <si>
    <t>[13:56] 짙은 구름 및 높은 습도(vaisala 82%/ 2.3m 92%/ 외벽과 바닥 습기)로 인한 관측 대기/ [17:02] 관측 재개</t>
    <phoneticPr fontId="3" type="noConversion"/>
  </si>
  <si>
    <t>[17:55] 높은 습도(vaisala 82%/ 2.3m 88%/ 외부온도 -0.7/ 외벽 얼음)으로 인한 관측 대기/ [19:00] 짙은 구름으로 인한 관측 종료</t>
    <phoneticPr fontId="3" type="noConversion"/>
  </si>
  <si>
    <t>E</t>
    <phoneticPr fontId="3" type="noConversion"/>
  </si>
  <si>
    <t>N</t>
    <phoneticPr fontId="3" type="noConversion"/>
  </si>
  <si>
    <t>SSE</t>
    <phoneticPr fontId="3" type="noConversion"/>
  </si>
  <si>
    <t>I_029828</t>
    <phoneticPr fontId="3" type="noConversion"/>
  </si>
  <si>
    <t>I_029828 fiter I와 초점 값 누락</t>
    <phoneticPr fontId="3" type="noConversion"/>
  </si>
  <si>
    <t>C_029851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</si>
</sst>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checked="Checked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zoomScale="145" zoomScaleNormal="145" workbookViewId="0">
      <selection activeCell="G81" sqref="G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46226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36.532507739938083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0.36666666666666664</v>
      </c>
      <c r="D9" s="8" t="s">
        <v>187</v>
      </c>
      <c r="E9" s="8">
        <v>6.2</v>
      </c>
      <c r="F9" s="8">
        <v>76.8</v>
      </c>
      <c r="G9" s="36" t="s">
        <v>190</v>
      </c>
      <c r="H9" s="8">
        <v>5.7</v>
      </c>
      <c r="I9" s="36">
        <v>64.2</v>
      </c>
      <c r="J9" s="9">
        <f>IF(L9, 1, 0) + IF(M9, 2, 0) + IF(N9, 4, 0) + IF(O9, 8, 0) + IF(P9, 16, 0)</f>
        <v>8</v>
      </c>
      <c r="K9" s="10" t="b">
        <v>0</v>
      </c>
      <c r="L9" s="10" t="b">
        <v>0</v>
      </c>
      <c r="M9" s="10" t="b">
        <v>0</v>
      </c>
      <c r="N9" s="10" t="b">
        <v>0</v>
      </c>
      <c r="O9" s="10" t="b">
        <v>1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187</v>
      </c>
      <c r="E10" s="8">
        <v>1.9</v>
      </c>
      <c r="F10" s="8">
        <v>82.6</v>
      </c>
      <c r="G10" s="36" t="s">
        <v>191</v>
      </c>
      <c r="H10" s="8">
        <v>3.1</v>
      </c>
      <c r="I10" s="11"/>
      <c r="J10" s="9">
        <f>IF(L10, 1, 0) + IF(M10, 2, 0) + IF(N10, 4, 0) + IF(O10, 8, 0) + IF(P10, 16, 0)</f>
        <v>4</v>
      </c>
      <c r="K10" s="12" t="b">
        <v>0</v>
      </c>
      <c r="L10" s="12" t="b">
        <v>0</v>
      </c>
      <c r="M10" s="12" t="b">
        <v>0</v>
      </c>
      <c r="N10" s="12" t="b">
        <v>1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0.79166666666666663</v>
      </c>
      <c r="D11" s="15" t="s">
        <v>187</v>
      </c>
      <c r="E11" s="15">
        <v>-1.1000000000000001</v>
      </c>
      <c r="F11" s="15">
        <v>82.5</v>
      </c>
      <c r="G11" s="36" t="s">
        <v>192</v>
      </c>
      <c r="H11" s="15">
        <v>8.1</v>
      </c>
      <c r="I11" s="16"/>
      <c r="J11" s="9">
        <f>IF(L11, 1, 0) + IF(M11, 2, 0) + IF(N11, 4, 0) + IF(O11, 8, 0) + IF(P11, 16, 0)</f>
        <v>8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1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24.425000000000001</v>
      </c>
      <c r="D12" s="19" t="e">
        <f>AVERAGE(D9:D11)</f>
        <v>#DIV/0!</v>
      </c>
      <c r="E12" s="19">
        <f>AVERAGE(E9:E11)</f>
        <v>2.3333333333333335</v>
      </c>
      <c r="F12" s="20">
        <f>AVERAGE(F9:F11)</f>
        <v>80.633333333333326</v>
      </c>
      <c r="G12" s="21"/>
      <c r="H12" s="22">
        <f>AVERAGE(H9:H11)</f>
        <v>5.6333333333333329</v>
      </c>
      <c r="I12" s="23"/>
      <c r="J12" s="24">
        <f>AVERAGE(J9:J11)</f>
        <v>6.666666666666667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184</v>
      </c>
      <c r="G16" s="27" t="s">
        <v>179</v>
      </c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0.31736111111111109</v>
      </c>
      <c r="D17" s="28">
        <v>0.31874999999999998</v>
      </c>
      <c r="E17" s="28">
        <v>0.44513888888888886</v>
      </c>
      <c r="F17" s="28">
        <v>0.71527777777777779</v>
      </c>
      <c r="G17" s="28">
        <v>0.79166666666666663</v>
      </c>
      <c r="H17" s="28"/>
      <c r="I17" s="28"/>
      <c r="J17" s="28"/>
      <c r="K17" s="28"/>
      <c r="L17" s="28"/>
      <c r="M17" s="28"/>
      <c r="N17" s="28"/>
      <c r="O17" s="28"/>
      <c r="P17" s="28">
        <v>0.79583333333333328</v>
      </c>
    </row>
    <row r="18" spans="2:16" ht="14.1" customHeight="1" x14ac:dyDescent="0.35">
      <c r="B18" s="35" t="s">
        <v>42</v>
      </c>
      <c r="C18" s="27">
        <v>29775</v>
      </c>
      <c r="D18" s="27">
        <v>29776</v>
      </c>
      <c r="E18" s="27">
        <v>29784</v>
      </c>
      <c r="F18" s="27">
        <v>29873</v>
      </c>
      <c r="G18" s="27">
        <v>29894</v>
      </c>
      <c r="H18" s="27"/>
      <c r="I18" s="27"/>
      <c r="J18" s="27"/>
      <c r="K18" s="27"/>
      <c r="L18" s="27"/>
      <c r="M18" s="27"/>
      <c r="N18" s="27"/>
      <c r="O18" s="27"/>
      <c r="P18" s="117">
        <v>29899</v>
      </c>
    </row>
    <row r="19" spans="2:16" ht="14.1" customHeight="1" thickBot="1" x14ac:dyDescent="0.4">
      <c r="B19" s="13" t="s">
        <v>43</v>
      </c>
      <c r="C19" s="29"/>
      <c r="D19" s="27">
        <v>29780</v>
      </c>
      <c r="E19" s="30">
        <v>29872</v>
      </c>
      <c r="F19" s="30">
        <v>29893</v>
      </c>
      <c r="G19" s="30">
        <v>29898</v>
      </c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89</v>
      </c>
      <c r="F20" s="33">
        <f>IF(ISNUMBER(F18),F19-F18+1,"")</f>
        <v>21</v>
      </c>
      <c r="G20" s="33">
        <f>IF(ISNUMBER(G18),G19-G18+1,"")</f>
        <v>5</v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0.33263888888888887</v>
      </c>
      <c r="D30" s="43">
        <v>9.5138888888888884E-2</v>
      </c>
      <c r="E30" s="43"/>
      <c r="F30" s="43"/>
      <c r="G30" s="43"/>
      <c r="H30" s="43"/>
      <c r="I30" s="43"/>
      <c r="J30" s="43">
        <v>2.0833333333333332E-2</v>
      </c>
      <c r="K30" s="44"/>
      <c r="L30" s="43"/>
      <c r="M30" s="43"/>
      <c r="N30" s="43"/>
      <c r="O30" s="45"/>
      <c r="P30" s="46">
        <f>SUM(C30:J30,L30:N30)</f>
        <v>0.44861111111111107</v>
      </c>
    </row>
    <row r="31" spans="2:16" ht="14.1" customHeight="1" x14ac:dyDescent="0.35">
      <c r="B31" s="37" t="s">
        <v>170</v>
      </c>
      <c r="C31" s="47">
        <v>0.33263888888888887</v>
      </c>
      <c r="D31" s="7">
        <v>9.5138888888888884E-2</v>
      </c>
      <c r="E31" s="7"/>
      <c r="F31" s="7"/>
      <c r="G31" s="7"/>
      <c r="H31" s="7"/>
      <c r="I31" s="7"/>
      <c r="J31" s="7">
        <v>2.0833333333333332E-2</v>
      </c>
      <c r="K31" s="7"/>
      <c r="L31" s="7"/>
      <c r="M31" s="7"/>
      <c r="N31" s="7"/>
      <c r="O31" s="48"/>
      <c r="P31" s="46">
        <f>SUM(C31:N31)</f>
        <v>0.44861111111111107</v>
      </c>
    </row>
    <row r="32" spans="2:16" ht="14.1" customHeight="1" x14ac:dyDescent="0.35">
      <c r="B32" s="37" t="s">
        <v>65</v>
      </c>
      <c r="C32" s="49">
        <v>0.19791666666666666</v>
      </c>
      <c r="D32" s="50">
        <v>6.5972222222222224E-2</v>
      </c>
      <c r="E32" s="50"/>
      <c r="F32" s="50"/>
      <c r="G32" s="50"/>
      <c r="H32" s="50"/>
      <c r="I32" s="50"/>
      <c r="J32" s="50">
        <v>2.0833333333333332E-2</v>
      </c>
      <c r="K32" s="50"/>
      <c r="L32" s="50"/>
      <c r="M32" s="50"/>
      <c r="N32" s="50"/>
      <c r="O32" s="51"/>
      <c r="P32" s="46">
        <f>SUM(C32:N32)</f>
        <v>0.28472222222222221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0.13472222222222222</v>
      </c>
      <c r="D34" s="110">
        <f t="shared" ref="D34:P34" si="1">D31-D32-D33</f>
        <v>2.916666666666666E-2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0.16388888888888886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193</v>
      </c>
      <c r="D36" s="147"/>
      <c r="E36" s="146" t="s">
        <v>195</v>
      </c>
      <c r="F36" s="147"/>
      <c r="G36" s="146"/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186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194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188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 t="s">
        <v>189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92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1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-159.6</v>
      </c>
      <c r="D72" s="60">
        <v>-162.1</v>
      </c>
      <c r="E72" s="100" t="s">
        <v>118</v>
      </c>
      <c r="F72" s="60">
        <v>22.6</v>
      </c>
      <c r="G72" s="60">
        <v>22.9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-155.6</v>
      </c>
      <c r="D73" s="60">
        <v>-158.69999999999999</v>
      </c>
      <c r="E73" s="102" t="s">
        <v>122</v>
      </c>
      <c r="F73" s="61">
        <v>33.6</v>
      </c>
      <c r="G73" s="61">
        <v>23.6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-211.7</v>
      </c>
      <c r="D74" s="60">
        <v>-211.8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-124.6</v>
      </c>
      <c r="D75" s="60">
        <v>-131.5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32.4</v>
      </c>
      <c r="D76" s="60">
        <v>30.3</v>
      </c>
      <c r="E76" s="102" t="s">
        <v>137</v>
      </c>
      <c r="F76" s="62">
        <v>45</v>
      </c>
      <c r="G76" s="62">
        <v>40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30.7</v>
      </c>
      <c r="D77" s="60">
        <v>29.6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25.8</v>
      </c>
      <c r="D78" s="60">
        <v>24.7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24.4</v>
      </c>
      <c r="D79" s="60">
        <v>23.5</v>
      </c>
      <c r="E79" s="100" t="s">
        <v>152</v>
      </c>
      <c r="F79" s="60">
        <v>14.8</v>
      </c>
      <c r="G79" s="60">
        <v>4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9.6399999999999992E-6</v>
      </c>
      <c r="D80" s="64">
        <v>9.3500000000000003E-6</v>
      </c>
      <c r="E80" s="102" t="s">
        <v>157</v>
      </c>
      <c r="F80" s="61">
        <v>52.9</v>
      </c>
      <c r="G80" s="61">
        <v>72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185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2026-07-23T19:21:19Z</dcterms:modified>
</cp:coreProperties>
</file>