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F0850FE8-7A82-43E9-B78F-9F36C070F01B}" xr6:coauthVersionLast="47" xr6:coauthVersionMax="47" xr10:uidLastSave="{00000000-0000-0000-0000-000000000000}"/>
  <bookViews>
    <workbookView xWindow="26220" yWindow="1418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<sst xmlns="http://schemas.openxmlformats.org/spreadsheetml/2006/main" count="214" uniqueCount="201">
  <si>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</si>
  <si>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</si>
  <si>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</si>
  <si>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</si>
  <si>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</si>
  <si>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</si>
  <si>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</si>
  <si>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</si>
  <si>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</si>
  <si>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</si>
  <si>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</si>
  <si>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</si>
  <si>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</si>
  <si>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</si>
  <si>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</si>
  <si>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</si>
  <si>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</si>
  <si>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</si>
  <si>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</si>
  <si>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</si>
  <si>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</si>
  <si>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</si>
  <si>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</si>
  <si>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</si>
  <si>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</si>
  <si>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</si>
  <si>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</si>
  <si>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</si>
  <si>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</si>
  <si>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</si>
  <si>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</si>
  <si>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</si>
  <si>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</si>
  <si>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</si>
  <si>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</si>
  <si>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</si>
  <si>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</si>
  <si>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</si>
  <si>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</si>
  <si>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</si>
  <si>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</si>
  <si>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</si>
  <si>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</si>
  <si>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</si>
  <si>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</si>
  <si>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</si>
  <si>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</si>
  <si>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</si>
  <si>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</si>
  <si>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</si>
  <si>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</si>
  <si>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</si>
  <si>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</si>
  <si>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</si>
  <si>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</si>
  <si>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</si>
  <si>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</si>
  <si>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</si>
  <si>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</si>
  <si>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</si>
  <si>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</si>
  <si>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</si>
  <si>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</si>
  <si>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</si>
  <si>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</si>
  <si>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</si>
  <si>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</si>
  <si>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</si>
  <si>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</si>
  <si>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</si>
  <si>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</si>
  <si>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</si>
  <si>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</si>
  <si>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</si>
  <si>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</si>
  <si>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</si>
  <si>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</si>
  <si>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</si>
  <si>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</si>
  <si>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</si>
  <si>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</si>
  <si>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</si>
  <si>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</si>
  <si>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</si>
  <si>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</si>
  <si>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</si>
  <si>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</si>
  <si>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</si>
  <si>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</si>
  <si>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</si>
  <si>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</si>
  <si>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</si>
  <si>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</si>
  <si>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</si>
  <si>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</si>
  <si>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</si>
  <si>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</si>
  <si>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</si>
  <si>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</si>
  <si>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</si>
  <si>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</si>
  <si>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</si>
  <si>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</si>
  <si>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</si>
  <si>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</si>
  <si>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</si>
  <si>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</si>
  <si>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</si>
  <si>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</si>
  <si>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</si>
  <si>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</si>
  <si>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</si>
  <si>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</si>
  <si>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</si>
  <si>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</si>
  <si>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</si>
  <si>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</si>
  <si>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</si>
  <si>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</si>
  <si>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</si>
  <si>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</si>
  <si>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</si>
  <si>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</si>
  <si>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</si>
  <si>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</si>
  <si>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</si>
  <si>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</si>
  <si>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</si>
  <si>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</si>
  <si>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</si>
  <si>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</si>
  <si>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</si>
  <si>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</si>
  <si>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</si>
  <si>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</si>
  <si>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</si>
  <si>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</si>
  <si>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</si>
  <si>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</si>
  <si>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</si>
  <si>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</si>
  <si>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</si>
  <si>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</si>
  <si>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</si>
  <si>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</si>
  <si>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</si>
  <si>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</si>
  <si>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</si>
  <si>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</si>
  <si>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</si>
  <si>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</si>
  <si>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</si>
  <si>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</si>
  <si>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</si>
  <si>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</si>
  <si>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</si>
  <si>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</si>
  <si>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</si>
  <si>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</si>
  <si>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</si>
  <si>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</si>
  <si>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</si>
  <si>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</si>
  <si>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</si>
  <si>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</si>
  <si>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</si>
  <si>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</si>
  <si>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</si>
  <si>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</si>
  <si>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</si>
  <si>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</si>
  <si>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</si>
  <si>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</si>
  <si>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</si>
  <si>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</si>
  <si>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</si>
  <si>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</si>
  <si>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</si>
  <si>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</si>
  <si>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</si>
  <si>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</si>
  <si>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</si>
  <si>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</si>
  <si>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김예은</t>
    <phoneticPr fontId="3" type="noConversion"/>
  </si>
  <si>
    <t>KSP</t>
    <phoneticPr fontId="3" type="noConversion"/>
  </si>
  <si>
    <t>관측 시작 당시 돔내부 22도/ 외부 10도</t>
    <phoneticPr fontId="3" type="noConversion"/>
  </si>
  <si>
    <t>7s/25k 10s/27k 12s/24k</t>
    <phoneticPr fontId="3" type="noConversion"/>
  </si>
  <si>
    <t>7s/28k 8s/23k 10s/21k</t>
    <phoneticPr fontId="3" type="noConversion"/>
  </si>
  <si>
    <t xml:space="preserve"> </t>
    <phoneticPr fontId="3" type="noConversion"/>
  </si>
  <si>
    <t>[12:15] 높은 습도(vaisala 70%/ 2.3m 72%/ 외부 벽과 바닥에 심한 습기)로 인한 관측 대기/ [13:16] 관측 재개</t>
    <phoneticPr fontId="3" type="noConversion"/>
  </si>
  <si>
    <t>T_029364</t>
    <phoneticPr fontId="3" type="noConversion"/>
  </si>
  <si>
    <t>M_029279</t>
    <phoneticPr fontId="3" type="noConversion"/>
  </si>
  <si>
    <t>-</t>
    <phoneticPr fontId="3" type="noConversion"/>
  </si>
  <si>
    <t xml:space="preserve"> HA limit으로 벌지 뒷편 BLG34 건너뜀</t>
    <phoneticPr fontId="3" type="noConversion"/>
  </si>
  <si>
    <t>T_029364 HA limit으로 망원경이 멈춰 별이 흐름</t>
    <phoneticPr fontId="3" type="noConversion"/>
  </si>
  <si>
    <t>방풍막 고장</t>
    <phoneticPr fontId="3" type="noConversion"/>
  </si>
  <si>
    <t>DS9(영상확인) 2회 꺼짐</t>
    <phoneticPr fontId="3" type="noConversion"/>
  </si>
  <si>
    <t>[18:47] 높은 습도(vaisala 73%/ 2.3m 79%/ 외부 벽과 바닥이 비가 온 것처럼 젖음)로 인해 관측 대기 후 관측 종료</t>
    <phoneticPr fontId="3" type="noConversion"/>
  </si>
  <si>
    <t>SE</t>
    <phoneticPr fontId="3" type="noConversion"/>
  </si>
  <si>
    <t>NNW</t>
    <phoneticPr fontId="3" type="noConversion"/>
  </si>
  <si>
    <t>WNW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</si>
</sst>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H74" sqref="H74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46224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92.668621700879768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0.3659722222222222</v>
      </c>
      <c r="D9" s="8">
        <v>2.2000000000000002</v>
      </c>
      <c r="E9" s="8">
        <v>9</v>
      </c>
      <c r="F9" s="8">
        <v>72.599999999999994</v>
      </c>
      <c r="G9" s="36" t="s">
        <v>198</v>
      </c>
      <c r="H9" s="8">
        <v>0.9</v>
      </c>
      <c r="I9" s="36">
        <v>43.1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1.2</v>
      </c>
      <c r="E10" s="8">
        <v>8.6999999999999993</v>
      </c>
      <c r="F10" s="8">
        <v>68.3</v>
      </c>
      <c r="G10" s="36" t="s">
        <v>199</v>
      </c>
      <c r="H10" s="8">
        <v>0.8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0.81666666666666665</v>
      </c>
      <c r="D11" s="15" t="s">
        <v>192</v>
      </c>
      <c r="E11" s="15">
        <v>7</v>
      </c>
      <c r="F11" s="15">
        <v>75.2</v>
      </c>
      <c r="G11" s="36" t="s">
        <v>200</v>
      </c>
      <c r="H11" s="15">
        <v>2.9</v>
      </c>
      <c r="I11" s="16"/>
      <c r="J11" s="9">
        <f>IF(L11, 1, 0) + IF(M11, 2, 0) + IF(N11, 4, 0) + IF(O11, 8, 0) + IF(P11, 16, 0)</f>
        <v>4</v>
      </c>
      <c r="K11" s="12" t="b">
        <v>0</v>
      </c>
      <c r="L11" s="12" t="b">
        <v>0</v>
      </c>
      <c r="M11" s="12" t="b">
        <v>0</v>
      </c>
      <c r="N11" s="12" t="b">
        <v>1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24.450694444444444</v>
      </c>
      <c r="D12" s="19">
        <f>AVERAGE(D9:D11)</f>
        <v>1.7000000000000002</v>
      </c>
      <c r="E12" s="19">
        <f>AVERAGE(E9:E11)</f>
        <v>8.2333333333333325</v>
      </c>
      <c r="F12" s="20">
        <f>AVERAGE(F9:F11)</f>
        <v>72.033333333333317</v>
      </c>
      <c r="G12" s="21"/>
      <c r="H12" s="22">
        <f>AVERAGE(H9:H11)</f>
        <v>1.5333333333333332</v>
      </c>
      <c r="I12" s="23"/>
      <c r="J12" s="24">
        <f>AVERAGE(J9:J11)</f>
        <v>1.3333333333333333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184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0.31597222222222221</v>
      </c>
      <c r="D17" s="28">
        <v>0.31666666666666665</v>
      </c>
      <c r="E17" s="28">
        <v>0.34305555555555556</v>
      </c>
      <c r="F17" s="28">
        <v>0.70486111111111116</v>
      </c>
      <c r="G17" s="28">
        <v>0.82291666666666663</v>
      </c>
      <c r="H17" s="28"/>
      <c r="I17" s="28"/>
      <c r="J17" s="28"/>
      <c r="K17" s="28"/>
      <c r="L17" s="28"/>
      <c r="M17" s="28"/>
      <c r="N17" s="28"/>
      <c r="O17" s="28"/>
      <c r="P17" s="28">
        <v>0.82638888888888884</v>
      </c>
    </row>
    <row r="18" spans="2:16" ht="14.1" customHeight="1" x14ac:dyDescent="0.35">
      <c r="B18" s="35" t="s">
        <v>42</v>
      </c>
      <c r="C18" s="27">
        <v>29137</v>
      </c>
      <c r="D18" s="27">
        <v>29138</v>
      </c>
      <c r="E18" s="27">
        <v>29159</v>
      </c>
      <c r="F18" s="27">
        <v>29371</v>
      </c>
      <c r="G18" s="27">
        <v>29422</v>
      </c>
      <c r="H18" s="27"/>
      <c r="I18" s="27"/>
      <c r="J18" s="27"/>
      <c r="K18" s="27"/>
      <c r="L18" s="27"/>
      <c r="M18" s="27"/>
      <c r="N18" s="27"/>
      <c r="O18" s="27"/>
      <c r="P18" s="117">
        <v>28427</v>
      </c>
    </row>
    <row r="19" spans="2:16" ht="14.1" customHeight="1" thickBot="1" x14ac:dyDescent="0.4">
      <c r="B19" s="13" t="s">
        <v>43</v>
      </c>
      <c r="C19" s="29"/>
      <c r="D19" s="27">
        <v>29149</v>
      </c>
      <c r="E19" s="30">
        <v>29370</v>
      </c>
      <c r="F19" s="30">
        <v>29421</v>
      </c>
      <c r="G19" s="30">
        <v>29426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212</v>
      </c>
      <c r="F20" s="33">
        <f>IF(ISNUMBER(F18),F19-F18+1,"")</f>
        <v>51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0.32500000000000001</v>
      </c>
      <c r="D23" s="116">
        <v>0.3263888888888889</v>
      </c>
      <c r="E23" s="36" t="s">
        <v>48</v>
      </c>
      <c r="F23" s="156" t="s">
        <v>187</v>
      </c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 t="s">
        <v>188</v>
      </c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0.32777777777777778</v>
      </c>
      <c r="D25" s="116">
        <v>0.32916666666666666</v>
      </c>
      <c r="E25" s="113" t="s">
        <v>171</v>
      </c>
      <c r="F25" s="156" t="s">
        <v>186</v>
      </c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0.33819444444444446</v>
      </c>
      <c r="D30" s="43">
        <v>9.0972222222222218E-2</v>
      </c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/>
      <c r="P30" s="46">
        <f>SUM(C30:J30,L30:N30)</f>
        <v>0.45</v>
      </c>
    </row>
    <row r="31" spans="2:16" ht="14.1" customHeight="1" x14ac:dyDescent="0.35">
      <c r="B31" s="37" t="s">
        <v>170</v>
      </c>
      <c r="C31" s="47">
        <v>0.36180555555555555</v>
      </c>
      <c r="D31" s="7">
        <v>9.0972222222222218E-2</v>
      </c>
      <c r="E31" s="7"/>
      <c r="F31" s="7"/>
      <c r="G31" s="7"/>
      <c r="H31" s="7"/>
      <c r="I31" s="7"/>
      <c r="J31" s="7">
        <v>2.0833333333333332E-2</v>
      </c>
      <c r="K31" s="7"/>
      <c r="L31" s="7"/>
      <c r="M31" s="7"/>
      <c r="N31" s="7"/>
      <c r="O31" s="48"/>
      <c r="P31" s="46">
        <f>SUM(C31:N31)</f>
        <v>0.47361111111111109</v>
      </c>
    </row>
    <row r="32" spans="2:16" ht="14.1" customHeight="1" x14ac:dyDescent="0.35">
      <c r="B32" s="37" t="s">
        <v>65</v>
      </c>
      <c r="C32" s="49"/>
      <c r="D32" s="50">
        <v>1.3888888888888888E-2</v>
      </c>
      <c r="E32" s="50"/>
      <c r="F32" s="50"/>
      <c r="G32" s="50"/>
      <c r="H32" s="50"/>
      <c r="I32" s="50"/>
      <c r="J32" s="50">
        <v>2.0833333333333332E-2</v>
      </c>
      <c r="K32" s="50"/>
      <c r="L32" s="50"/>
      <c r="M32" s="50"/>
      <c r="N32" s="50"/>
      <c r="O32" s="51"/>
      <c r="P32" s="46">
        <f>SUM(C32:N32)</f>
        <v>3.4722222222222224E-2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0.36180555555555555</v>
      </c>
      <c r="D34" s="110">
        <f t="shared" ref="D34:P34" si="1">D31-D32-D33</f>
        <v>7.7083333333333337E-2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0.43888888888888888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191</v>
      </c>
      <c r="D36" s="147"/>
      <c r="E36" s="146" t="s">
        <v>190</v>
      </c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189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193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197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1571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-157.80000000000001</v>
      </c>
      <c r="D72" s="60">
        <v>-160.9</v>
      </c>
      <c r="E72" s="100" t="s">
        <v>118</v>
      </c>
      <c r="F72" s="60">
        <v>23.3</v>
      </c>
      <c r="G72" s="60">
        <v>21.9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-153.30000000000001</v>
      </c>
      <c r="D73" s="60">
        <v>-157.30000000000001</v>
      </c>
      <c r="E73" s="102" t="s">
        <v>122</v>
      </c>
      <c r="F73" s="61">
        <v>36.799999999999997</v>
      </c>
      <c r="G73" s="61">
        <v>35.299999999999997</v>
      </c>
      <c r="H73" s="101"/>
      <c r="I73" s="97" t="s">
        <v>123</v>
      </c>
      <c r="J73" s="59">
        <v>0</v>
      </c>
      <c r="K73" s="98" t="s">
        <v>124</v>
      </c>
      <c r="L73" s="59">
        <v>4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-212.2</v>
      </c>
      <c r="D74" s="60">
        <v>-209.5</v>
      </c>
      <c r="E74" s="102" t="s">
        <v>127</v>
      </c>
      <c r="F74" s="62">
        <v>0</v>
      </c>
      <c r="G74" s="62">
        <v>15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-119.6</v>
      </c>
      <c r="D75" s="60">
        <v>-128.80000000000001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34.6</v>
      </c>
      <c r="D76" s="60">
        <v>31.1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32.200000000000003</v>
      </c>
      <c r="D77" s="60">
        <v>29.6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27.3</v>
      </c>
      <c r="D78" s="60">
        <v>24.6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25.7</v>
      </c>
      <c r="D79" s="60">
        <v>23.1</v>
      </c>
      <c r="E79" s="100" t="s">
        <v>152</v>
      </c>
      <c r="F79" s="60">
        <v>22.8</v>
      </c>
      <c r="G79" s="60">
        <v>9.5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9.4800000000000007E-6</v>
      </c>
      <c r="D80" s="64">
        <v>9.6500000000000008E-6</v>
      </c>
      <c r="E80" s="102" t="s">
        <v>157</v>
      </c>
      <c r="F80" s="61">
        <v>35.5</v>
      </c>
      <c r="G80" s="61">
        <v>74.2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195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185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196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2026-07-21T20:01:09Z</dcterms:modified>
</cp:coreProperties>
</file>