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C2FC8F2D-E336-4323-B30E-F763F1FB13C5}" xr6:coauthVersionLast="47" xr6:coauthVersionMax="47" xr10:uidLastSave="{00000000-0000-0000-0000-000000000000}"/>
  <bookViews>
    <workbookView xWindow="26448" yWindow="1388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<sst xmlns="http://schemas.openxmlformats.org/spreadsheetml/2006/main" count="215" uniqueCount="200">
  <si>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</si>
  <si>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</si>
  <si>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</si>
  <si>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</si>
  <si>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</si>
  <si>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</si>
  <si>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</si>
  <si>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</si>
  <si>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</si>
  <si>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</si>
  <si>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</si>
  <si>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</si>
  <si>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</si>
  <si>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</si>
  <si>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</si>
  <si>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</si>
  <si>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</si>
  <si>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</si>
  <si>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</si>
  <si>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</si>
  <si>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</si>
  <si>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</si>
  <si>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</si>
  <si>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</si>
  <si>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</si>
  <si>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</si>
  <si>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</si>
  <si>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</si>
  <si>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</si>
  <si>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</si>
  <si>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</si>
  <si>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</si>
  <si>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</si>
  <si>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</si>
  <si>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</si>
  <si>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</si>
  <si>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</si>
  <si>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</si>
  <si>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</si>
  <si>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</si>
  <si>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</si>
  <si>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</si>
  <si>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</si>
  <si>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</si>
  <si>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</si>
  <si>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</si>
  <si>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</si>
  <si>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</si>
  <si>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</si>
  <si>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</si>
  <si>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</si>
  <si>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</si>
  <si>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</si>
  <si>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</si>
  <si>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</si>
  <si>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</si>
  <si>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</si>
  <si>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</si>
  <si>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</si>
  <si>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</si>
  <si>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</si>
  <si>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</si>
  <si>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</si>
  <si>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</si>
  <si>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</si>
  <si>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</si>
  <si>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</si>
  <si>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</si>
  <si>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</si>
  <si>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</si>
  <si>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</si>
  <si>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</si>
  <si>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</si>
  <si>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</si>
  <si>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</si>
  <si>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</si>
  <si>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</si>
  <si>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</si>
  <si>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</si>
  <si>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</si>
  <si>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</si>
  <si>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</si>
  <si>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</si>
  <si>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</si>
  <si>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</si>
  <si>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</si>
  <si>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</si>
  <si>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</si>
  <si>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</si>
  <si>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</si>
  <si>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</si>
  <si>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</si>
  <si>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</si>
  <si>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</si>
  <si>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</si>
  <si>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</si>
  <si>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</si>
  <si>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</si>
  <si>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</si>
  <si>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</si>
  <si>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</si>
  <si>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</si>
  <si>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</si>
  <si>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</si>
  <si>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</si>
  <si>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</si>
  <si>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</si>
  <si>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</si>
  <si>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</si>
  <si>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</si>
  <si>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</si>
  <si>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</si>
  <si>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</si>
  <si>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</si>
  <si>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</si>
  <si>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</si>
  <si>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</si>
  <si>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</si>
  <si>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</si>
  <si>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</si>
  <si>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</si>
  <si>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</si>
  <si>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</si>
  <si>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</si>
  <si>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</si>
  <si>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</si>
  <si>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</si>
  <si>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</si>
  <si>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</si>
  <si>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</si>
  <si>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</si>
  <si>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</si>
  <si>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</si>
  <si>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</si>
  <si>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</si>
  <si>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</si>
  <si>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</si>
  <si>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</si>
  <si>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</si>
  <si>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</si>
  <si>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</si>
  <si>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</si>
  <si>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</si>
  <si>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</si>
  <si>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</si>
  <si>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</si>
  <si>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</si>
  <si>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</si>
  <si>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</si>
  <si>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</si>
  <si>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</si>
  <si>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</si>
  <si>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</si>
  <si>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</si>
  <si>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</si>
  <si>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</si>
  <si>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</si>
  <si>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</si>
  <si>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</si>
  <si>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</si>
  <si>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</si>
  <si>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</si>
  <si>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</si>
  <si>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</si>
  <si>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</si>
  <si>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</si>
  <si>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</si>
  <si>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</si>
  <si>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</si>
  <si>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</si>
  <si>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</si>
  <si>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</si>
  <si>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</si>
  <si>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</si>
  <si>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</si>
  <si>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</si>
  <si>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</si>
  <si>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</si>
  <si>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</si>
  <si>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</si>
  <si>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</si>
  <si>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</si>
  <si>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</si>
  <si>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</si>
  <si>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</si>
  <si>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</si>
  <si>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KSP</t>
    <phoneticPr fontId="3" type="noConversion"/>
  </si>
  <si>
    <t>7s/26k</t>
    <phoneticPr fontId="3" type="noConversion"/>
  </si>
  <si>
    <t>10s/27k 14s/27k</t>
    <phoneticPr fontId="3" type="noConversion"/>
  </si>
  <si>
    <t>[8:50] 높은 습도(vaisala 84%/ 2.3m 95%)및 짙은 구름으로 인한 관측 대기/ [16:57] 관측 재개</t>
    <phoneticPr fontId="3" type="noConversion"/>
  </si>
  <si>
    <t>-</t>
    <phoneticPr fontId="3" type="noConversion"/>
  </si>
  <si>
    <t>관측 시작 시 외부습도 79%/ 풍향 ESE(맞바람) / 풍속 4~7m/s로 FSA 습도가 [08:16] 36%까지 오름/관측 대기 후 21%까지 내려감/ [17:15] 관측 재개 후</t>
    <phoneticPr fontId="3" type="noConversion"/>
  </si>
  <si>
    <t>10분 사이에 21%에서 25%로 오름</t>
    <phoneticPr fontId="3" type="noConversion"/>
  </si>
  <si>
    <t>E_028367-028369</t>
    <phoneticPr fontId="3" type="noConversion"/>
  </si>
  <si>
    <t>강풍(7~13m/s) 및 맞바람(SE/ESE)으로 인한 지속적인 DEC oscillation으로 KSP21-02스크립트 #22-30번 건너 뜀</t>
    <phoneticPr fontId="3" type="noConversion"/>
  </si>
  <si>
    <t>M_028376-028377:M</t>
    <phoneticPr fontId="3" type="noConversion"/>
  </si>
  <si>
    <t>DS9(영상확인) 2회 꺼짐</t>
    <phoneticPr fontId="3" type="noConversion"/>
  </si>
  <si>
    <t>ESE</t>
    <phoneticPr fontId="3" type="noConversion"/>
  </si>
  <si>
    <t>방풍막 고장(일부 수리 완료)</t>
    <phoneticPr fontId="3" type="noConversion"/>
  </si>
  <si>
    <t>E_028367-028369 강풍에 의한 DEC oscillation으로 포인팅 실패/ 수동 관측 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</si>
</sst>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checked="Checked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9" zoomScale="145" zoomScaleNormal="145" workbookViewId="0">
      <selection activeCell="B48" sqref="B48:P48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46221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30.446927374301687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0.36527777777777776</v>
      </c>
      <c r="D9" s="8">
        <v>2</v>
      </c>
      <c r="E9" s="8">
        <v>7.6</v>
      </c>
      <c r="F9" s="8">
        <v>83.8</v>
      </c>
      <c r="G9" s="36" t="s">
        <v>197</v>
      </c>
      <c r="H9" s="8">
        <v>3.3</v>
      </c>
      <c r="I9" s="36">
        <v>15</v>
      </c>
      <c r="J9" s="9">
        <f>IF(L9, 1, 0) + IF(M9, 2, 0) + IF(N9, 4, 0) + IF(O9, 8, 0) + IF(P9, 16, 0)</f>
        <v>4</v>
      </c>
      <c r="K9" s="10" t="b">
        <v>0</v>
      </c>
      <c r="L9" s="10" t="b">
        <v>0</v>
      </c>
      <c r="M9" s="10" t="b">
        <v>0</v>
      </c>
      <c r="N9" s="10" t="b">
        <v>1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190</v>
      </c>
      <c r="E10" s="8">
        <v>5.7</v>
      </c>
      <c r="F10" s="8">
        <v>88.5</v>
      </c>
      <c r="G10" s="36" t="s">
        <v>197</v>
      </c>
      <c r="H10" s="8">
        <v>3.3</v>
      </c>
      <c r="I10" s="11"/>
      <c r="J10" s="9">
        <f>IF(L10, 1, 0) + IF(M10, 2, 0) + IF(N10, 4, 0) + IF(O10, 8, 0) + IF(P10, 16, 0)</f>
        <v>4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0.81736111111111109</v>
      </c>
      <c r="D11" s="15">
        <v>1.8</v>
      </c>
      <c r="E11" s="15">
        <v>5.2</v>
      </c>
      <c r="F11" s="15">
        <v>73.8</v>
      </c>
      <c r="G11" s="36" t="s">
        <v>197</v>
      </c>
      <c r="H11" s="15">
        <v>10</v>
      </c>
      <c r="I11" s="16"/>
      <c r="J11" s="9">
        <f>IF(L11, 1, 0) + IF(M11, 2, 0) + IF(N11, 4, 0) + IF(O11, 8, 0) + IF(P11, 16, 0)</f>
        <v>2</v>
      </c>
      <c r="K11" s="12" t="b">
        <v>0</v>
      </c>
      <c r="L11" s="12" t="b">
        <v>0</v>
      </c>
      <c r="M11" s="12" t="b">
        <v>1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24.452083333333334</v>
      </c>
      <c r="D12" s="19">
        <f>AVERAGE(D9:D11)</f>
        <v>1.9</v>
      </c>
      <c r="E12" s="19">
        <f>AVERAGE(E9:E11)</f>
        <v>6.166666666666667</v>
      </c>
      <c r="F12" s="20">
        <f>AVERAGE(F9:F11)</f>
        <v>82.033333333333346</v>
      </c>
      <c r="G12" s="21"/>
      <c r="H12" s="22">
        <f>AVERAGE(H9:H11)</f>
        <v>5.5333333333333341</v>
      </c>
      <c r="I12" s="23"/>
      <c r="J12" s="24">
        <f>AVERAGE(J9:J11)</f>
        <v>3.3333333333333335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186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0.31944444444444442</v>
      </c>
      <c r="D17" s="28">
        <v>0.32013888888888886</v>
      </c>
      <c r="E17" s="28">
        <v>0.34236111111111112</v>
      </c>
      <c r="F17" s="28">
        <v>0.7104166666666667</v>
      </c>
      <c r="G17" s="28">
        <v>0.79652777777777772</v>
      </c>
      <c r="H17" s="28">
        <v>0.82013888888888886</v>
      </c>
      <c r="I17" s="28">
        <v>0.84166666666666667</v>
      </c>
      <c r="J17" s="28"/>
      <c r="K17" s="28"/>
      <c r="L17" s="28"/>
      <c r="M17" s="28"/>
      <c r="N17" s="28"/>
      <c r="O17" s="28"/>
      <c r="P17" s="28">
        <v>0.84652777777777777</v>
      </c>
    </row>
    <row r="18" spans="2:16" ht="14.1" customHeight="1" x14ac:dyDescent="0.35">
      <c r="B18" s="35" t="s">
        <v>42</v>
      </c>
      <c r="C18" s="27">
        <v>28310</v>
      </c>
      <c r="D18" s="27">
        <v>28311</v>
      </c>
      <c r="E18" s="27">
        <v>28328</v>
      </c>
      <c r="F18" s="27">
        <v>28346</v>
      </c>
      <c r="G18" s="27">
        <v>28393</v>
      </c>
      <c r="H18" s="27">
        <v>28409</v>
      </c>
      <c r="I18" s="27">
        <v>28421</v>
      </c>
      <c r="J18" s="27"/>
      <c r="K18" s="27"/>
      <c r="L18" s="27"/>
      <c r="M18" s="27"/>
      <c r="N18" s="27"/>
      <c r="O18" s="27"/>
      <c r="P18" s="117">
        <v>28426</v>
      </c>
    </row>
    <row r="19" spans="2:16" ht="14.1" customHeight="1" thickBot="1" x14ac:dyDescent="0.4">
      <c r="B19" s="13" t="s">
        <v>43</v>
      </c>
      <c r="C19" s="29"/>
      <c r="D19" s="27">
        <v>28319</v>
      </c>
      <c r="E19" s="30">
        <v>28345</v>
      </c>
      <c r="F19" s="30">
        <v>28392</v>
      </c>
      <c r="G19" s="30">
        <v>28408</v>
      </c>
      <c r="H19" s="30">
        <v>28420</v>
      </c>
      <c r="I19" s="30">
        <v>28425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9</v>
      </c>
      <c r="E20" s="33">
        <f>IF(ISNUMBER(E18),E19-E18+1,"")</f>
        <v>18</v>
      </c>
      <c r="F20" s="33">
        <f>IF(ISNUMBER(F18),F19-F18+1,"")</f>
        <v>47</v>
      </c>
      <c r="G20" s="33">
        <f>IF(ISNUMBER(G18),G19-G18+1,"")</f>
        <v>16</v>
      </c>
      <c r="H20" s="33">
        <f>IF(ISNUMBER(H18),H19-H18+1,"")</f>
        <v>12</v>
      </c>
      <c r="I20" s="33">
        <f t="shared" ref="I20:O20" si="0">IF(ISNUMBER(I18),I19-I18+1,"")</f>
        <v>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>
        <v>0.32430555555555557</v>
      </c>
      <c r="D24" s="106">
        <v>0.32500000000000001</v>
      </c>
      <c r="E24" s="113" t="s">
        <v>178</v>
      </c>
      <c r="F24" s="156" t="s">
        <v>188</v>
      </c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>
        <v>0.3263888888888889</v>
      </c>
      <c r="D26" s="106">
        <v>0.3263888888888889</v>
      </c>
      <c r="E26" s="113" t="s">
        <v>165</v>
      </c>
      <c r="F26" s="156" t="s">
        <v>187</v>
      </c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0.34861111111111109</v>
      </c>
      <c r="D30" s="43">
        <v>8.2638888888888887E-2</v>
      </c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/>
      <c r="P30" s="46">
        <f>SUM(C30:J30,L30:N30)</f>
        <v>0.45208333333333328</v>
      </c>
    </row>
    <row r="31" spans="2:16" ht="14.1" customHeight="1" x14ac:dyDescent="0.35">
      <c r="B31" s="37" t="s">
        <v>170</v>
      </c>
      <c r="C31" s="47">
        <v>0.37083333333333335</v>
      </c>
      <c r="D31" s="7">
        <v>8.611111111111111E-2</v>
      </c>
      <c r="E31" s="7"/>
      <c r="F31" s="7"/>
      <c r="G31" s="7"/>
      <c r="H31" s="7"/>
      <c r="I31" s="7"/>
      <c r="J31" s="7">
        <v>2.361111111111111E-2</v>
      </c>
      <c r="K31" s="7">
        <v>1.6666666666666666E-2</v>
      </c>
      <c r="L31" s="7"/>
      <c r="M31" s="7"/>
      <c r="N31" s="7"/>
      <c r="O31" s="48"/>
      <c r="P31" s="46">
        <f>SUM(C31:N31)</f>
        <v>0.49722222222222229</v>
      </c>
    </row>
    <row r="32" spans="2:16" ht="14.1" customHeight="1" x14ac:dyDescent="0.35">
      <c r="B32" s="37" t="s">
        <v>65</v>
      </c>
      <c r="C32" s="49">
        <v>0.34583333333333333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0.34583333333333333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2.5000000000000022E-2</v>
      </c>
      <c r="D34" s="110">
        <f t="shared" ref="D34:P34" si="1">D31-D32-D33</f>
        <v>8.611111111111111E-2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2.361111111111111E-2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0.15138888888888896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193</v>
      </c>
      <c r="D36" s="147"/>
      <c r="E36" s="146" t="s">
        <v>195</v>
      </c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189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199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194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986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-160</v>
      </c>
      <c r="D72" s="60">
        <v>-161.30000000000001</v>
      </c>
      <c r="E72" s="100" t="s">
        <v>118</v>
      </c>
      <c r="F72" s="60">
        <v>22.4</v>
      </c>
      <c r="G72" s="60">
        <v>21.3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-156.1</v>
      </c>
      <c r="D73" s="60">
        <v>-157.69999999999999</v>
      </c>
      <c r="E73" s="102" t="s">
        <v>122</v>
      </c>
      <c r="F73" s="61">
        <v>38.1</v>
      </c>
      <c r="G73" s="61">
        <v>32.200000000000003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-205.8</v>
      </c>
      <c r="D74" s="60">
        <v>-203.2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-124.7</v>
      </c>
      <c r="D75" s="60">
        <v>-129.5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</v>
      </c>
      <c r="D76" s="60">
        <v>29.8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30.4</v>
      </c>
      <c r="D77" s="60">
        <v>28.6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25.5</v>
      </c>
      <c r="D78" s="60">
        <v>23.7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</v>
      </c>
      <c r="D79" s="60">
        <v>22.3</v>
      </c>
      <c r="E79" s="100" t="s">
        <v>152</v>
      </c>
      <c r="F79" s="60">
        <v>14</v>
      </c>
      <c r="G79" s="60">
        <v>7.2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9.4599999999999992E-6</v>
      </c>
      <c r="D80" s="64">
        <v>9.6500000000000008E-6</v>
      </c>
      <c r="E80" s="102" t="s">
        <v>157</v>
      </c>
      <c r="F80" s="61">
        <v>64.7</v>
      </c>
      <c r="G80" s="61">
        <v>77.5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198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191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192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 t="s">
        <v>196</v>
      </c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2026-07-18T20:47:54Z</dcterms:modified>
</cp:coreProperties>
</file>