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69919D41-BE46-4806-94FD-FC225954D787}" xr6:coauthVersionLast="47" xr6:coauthVersionMax="47" xr10:uidLastSave="{00000000-0000-0000-0000-000000000000}"/>
  <bookViews>
    <workbookView xWindow="48576" yWindow="7500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<sst xmlns="http://schemas.openxmlformats.org/spreadsheetml/2006/main" count="211" uniqueCount="197">
  <si>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</si>
  <si>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</si>
  <si>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</si>
  <si>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</si>
  <si>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</si>
  <si>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</si>
  <si>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</si>
  <si>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</si>
  <si>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</si>
  <si>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</si>
  <si>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</si>
  <si>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</si>
  <si>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</si>
  <si>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</si>
  <si>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</si>
  <si>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</si>
  <si>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</si>
  <si>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</si>
  <si>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</si>
  <si>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</si>
  <si>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</si>
  <si>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</si>
  <si>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</si>
  <si>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</si>
  <si>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</si>
  <si>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</si>
  <si>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</si>
  <si>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</si>
  <si>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</si>
  <si>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</si>
  <si>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</si>
  <si>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</si>
  <si>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</si>
  <si>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</si>
  <si>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</si>
  <si>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</si>
  <si>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</si>
  <si>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</si>
  <si>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</si>
  <si>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</si>
  <si>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</si>
  <si>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</si>
  <si>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</si>
  <si>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</si>
  <si>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</si>
  <si>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</si>
  <si>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</si>
  <si>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</si>
  <si>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</si>
  <si>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</si>
  <si>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</si>
  <si>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</si>
  <si>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</si>
  <si>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</si>
  <si>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</si>
  <si>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</si>
  <si>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</si>
  <si>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</si>
  <si>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</si>
  <si>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</si>
  <si>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</si>
  <si>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</si>
  <si>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</si>
  <si>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</si>
  <si>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</si>
  <si>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</si>
  <si>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</si>
  <si>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</si>
  <si>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</si>
  <si>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</si>
  <si>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</si>
  <si>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</si>
  <si>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</si>
  <si>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</si>
  <si>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</si>
  <si>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</si>
  <si>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</si>
  <si>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</si>
  <si>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</si>
  <si>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</si>
  <si>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</si>
  <si>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</si>
  <si>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</si>
  <si>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</si>
  <si>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</si>
  <si>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</si>
  <si>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</si>
  <si>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</si>
  <si>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</si>
  <si>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</si>
  <si>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</si>
  <si>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</si>
  <si>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</si>
  <si>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</si>
  <si>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</si>
  <si>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</si>
  <si>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</si>
  <si>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</si>
  <si>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</si>
  <si>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</si>
  <si>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</si>
  <si>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</si>
  <si>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</si>
  <si>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</si>
  <si>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</si>
  <si>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</si>
  <si>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</si>
  <si>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</si>
  <si>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</si>
  <si>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</si>
  <si>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</si>
  <si>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</si>
  <si>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</si>
  <si>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</si>
  <si>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</si>
  <si>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</si>
  <si>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</si>
  <si>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</si>
  <si>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</si>
  <si>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</si>
  <si>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</si>
  <si>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</si>
  <si>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</si>
  <si>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</si>
  <si>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</si>
  <si>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</si>
  <si>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</si>
  <si>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</si>
  <si>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</si>
  <si>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</si>
  <si>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</si>
  <si>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</si>
  <si>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</si>
  <si>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</si>
  <si>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</si>
  <si>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</si>
  <si>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</si>
  <si>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</si>
  <si>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</si>
  <si>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</si>
  <si>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</si>
  <si>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</si>
  <si>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</si>
  <si>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</si>
  <si>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</si>
  <si>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</si>
  <si>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</si>
  <si>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</si>
  <si>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</si>
  <si>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</si>
  <si>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</si>
  <si>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</si>
  <si>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</si>
  <si>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</si>
  <si>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</si>
  <si>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</si>
  <si>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</si>
  <si>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</si>
  <si>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</si>
  <si>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</si>
  <si>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</si>
  <si>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</si>
  <si>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</si>
  <si>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</si>
  <si>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</si>
  <si>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</si>
  <si>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</si>
  <si>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</si>
  <si>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</si>
  <si>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</si>
  <si>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</si>
  <si>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</si>
  <si>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</si>
  <si>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</si>
  <si>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</si>
  <si>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</si>
  <si>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</si>
  <si>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</si>
  <si>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</si>
  <si>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</si>
  <si>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</si>
  <si>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</si>
  <si>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</si>
  <si>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</si>
  <si>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</si>
  <si>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</si>
  <si>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신가은</t>
    <phoneticPr fontId="3" type="noConversion"/>
  </si>
  <si>
    <t>월령 40% 이상으로 방풍막 연결</t>
    <phoneticPr fontId="3" type="noConversion"/>
  </si>
  <si>
    <t>5s/23k 9s/30k</t>
    <phoneticPr fontId="3" type="noConversion"/>
  </si>
  <si>
    <t>x</t>
    <phoneticPr fontId="3" type="noConversion"/>
  </si>
  <si>
    <t>[10:40] 높은 습도(VAISALA 82% / 2.3m 95%) 및 외벽 물기로 인한 관측 대기 / [16:05] 관측 재개</t>
    <phoneticPr fontId="3" type="noConversion"/>
  </si>
  <si>
    <t>-</t>
    <phoneticPr fontId="3" type="noConversion"/>
  </si>
  <si>
    <t>S</t>
    <phoneticPr fontId="3" type="noConversion"/>
  </si>
  <si>
    <t>SSE</t>
    <phoneticPr fontId="3" type="noConversion"/>
  </si>
  <si>
    <t>ESE</t>
    <phoneticPr fontId="3" type="noConversion"/>
  </si>
  <si>
    <t>35s/27k 25s/26k 16s/23k</t>
    <phoneticPr fontId="3" type="noConversion"/>
  </si>
  <si>
    <t>32s/24k 23s/25k 14s/22k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</si>
</sst>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3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46195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53.932584269662911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0.35833333333333334</v>
      </c>
      <c r="D9" s="8">
        <v>2.6</v>
      </c>
      <c r="E9" s="8">
        <v>4.8</v>
      </c>
      <c r="F9" s="8">
        <v>71.900000000000006</v>
      </c>
      <c r="G9" s="36" t="s">
        <v>192</v>
      </c>
      <c r="H9" s="8">
        <v>0.2</v>
      </c>
      <c r="I9" s="36">
        <v>48.7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191</v>
      </c>
      <c r="E10" s="8">
        <v>3.3</v>
      </c>
      <c r="F10" s="8">
        <v>84.6</v>
      </c>
      <c r="G10" s="36" t="s">
        <v>193</v>
      </c>
      <c r="H10" s="8">
        <v>2.7</v>
      </c>
      <c r="I10" s="11"/>
      <c r="J10" s="9">
        <f>IF(L10, 1, 0) + IF(M10, 2, 0) + IF(N10, 4, 0) + IF(O10, 8, 0) + IF(P10, 16, 0)</f>
        <v>4</v>
      </c>
      <c r="K10" s="12" t="b">
        <v>1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0.81874999999999998</v>
      </c>
      <c r="D11" s="15">
        <v>1.8</v>
      </c>
      <c r="E11" s="15">
        <v>3.9</v>
      </c>
      <c r="F11" s="15">
        <v>63.6</v>
      </c>
      <c r="G11" s="36" t="s">
        <v>194</v>
      </c>
      <c r="H11" s="15">
        <v>3.5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24.460416666666667</v>
      </c>
      <c r="D12" s="19">
        <f>AVERAGE(D9:D11)</f>
        <v>2.2000000000000002</v>
      </c>
      <c r="E12" s="19">
        <f>AVERAGE(E9:E11)</f>
        <v>4</v>
      </c>
      <c r="F12" s="20">
        <f>AVERAGE(F9:F11)</f>
        <v>73.36666666666666</v>
      </c>
      <c r="G12" s="21"/>
      <c r="H12" s="22">
        <f>AVERAGE(H9:H11)</f>
        <v>2.1333333333333333</v>
      </c>
      <c r="I12" s="23"/>
      <c r="J12" s="24">
        <f>AVERAGE(J9:J11)</f>
        <v>1.3333333333333333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182</v>
      </c>
      <c r="F16" s="27" t="s">
        <v>185</v>
      </c>
      <c r="G16" s="27" t="s">
        <v>184</v>
      </c>
      <c r="H16" s="27" t="s">
        <v>183</v>
      </c>
      <c r="I16" s="27" t="s">
        <v>182</v>
      </c>
      <c r="J16" s="27" t="s">
        <v>179</v>
      </c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0.29930555555555555</v>
      </c>
      <c r="D17" s="28">
        <v>0.30069444444444443</v>
      </c>
      <c r="E17" s="28">
        <v>0.3347222222222222</v>
      </c>
      <c r="F17" s="28">
        <v>0.37222222222222223</v>
      </c>
      <c r="G17" s="28">
        <v>0.75555555555555554</v>
      </c>
      <c r="H17" s="28">
        <v>0.7993055555555556</v>
      </c>
      <c r="I17" s="28">
        <v>0.8208333333333333</v>
      </c>
      <c r="J17" s="28">
        <v>0.84930555555555554</v>
      </c>
      <c r="K17" s="28"/>
      <c r="L17" s="28"/>
      <c r="M17" s="28"/>
      <c r="N17" s="28"/>
      <c r="O17" s="28"/>
      <c r="P17" s="28">
        <v>0.86041666666666672</v>
      </c>
    </row>
    <row r="18" spans="2:16" ht="14.1" customHeight="1" x14ac:dyDescent="0.35">
      <c r="B18" s="35" t="s">
        <v>42</v>
      </c>
      <c r="C18" s="27">
        <v>23939</v>
      </c>
      <c r="D18" s="27">
        <v>23940</v>
      </c>
      <c r="E18" s="27">
        <v>23955</v>
      </c>
      <c r="F18" s="27">
        <v>23968</v>
      </c>
      <c r="G18" s="27">
        <v>24070</v>
      </c>
      <c r="H18" s="27">
        <v>24099</v>
      </c>
      <c r="I18" s="27">
        <v>24113</v>
      </c>
      <c r="J18" s="27">
        <v>24125</v>
      </c>
      <c r="K18" s="27"/>
      <c r="L18" s="27"/>
      <c r="M18" s="27"/>
      <c r="N18" s="27"/>
      <c r="O18" s="27"/>
      <c r="P18" s="117">
        <v>24136</v>
      </c>
    </row>
    <row r="19" spans="2:16" ht="14.1" customHeight="1" thickBot="1" x14ac:dyDescent="0.4">
      <c r="B19" s="13" t="s">
        <v>43</v>
      </c>
      <c r="C19" s="29"/>
      <c r="D19" s="27">
        <v>23949</v>
      </c>
      <c r="E19" s="30">
        <v>23967</v>
      </c>
      <c r="F19" s="30">
        <v>24069</v>
      </c>
      <c r="G19" s="30">
        <v>24098</v>
      </c>
      <c r="H19" s="30">
        <v>24112</v>
      </c>
      <c r="I19" s="30">
        <v>24123</v>
      </c>
      <c r="J19" s="30">
        <v>24135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10</v>
      </c>
      <c r="E20" s="33">
        <f>IF(ISNUMBER(E18),E19-E18+1,"")</f>
        <v>13</v>
      </c>
      <c r="F20" s="33">
        <f>IF(ISNUMBER(F18),F19-F18+1,"")</f>
        <v>102</v>
      </c>
      <c r="G20" s="33">
        <f>IF(ISNUMBER(G18),G19-G18+1,"")</f>
        <v>29</v>
      </c>
      <c r="H20" s="33">
        <f>IF(ISNUMBER(H18),H19-H18+1,"")</f>
        <v>14</v>
      </c>
      <c r="I20" s="33">
        <f t="shared" ref="I20:O20" si="0">IF(ISNUMBER(I18),I19-I18+1,"")</f>
        <v>11</v>
      </c>
      <c r="J20" s="33">
        <f t="shared" si="0"/>
        <v>11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>
        <v>0.31527777777777777</v>
      </c>
      <c r="D24" s="106">
        <v>0.31597222222222221</v>
      </c>
      <c r="E24" s="113" t="s">
        <v>178</v>
      </c>
      <c r="F24" s="165" t="s">
        <v>188</v>
      </c>
      <c r="G24" s="165"/>
      <c r="H24" s="165"/>
      <c r="I24" s="165"/>
      <c r="J24" s="106">
        <v>0.84930555555555554</v>
      </c>
      <c r="K24" s="106">
        <v>0.8520833333333333</v>
      </c>
      <c r="L24" s="36" t="s">
        <v>181</v>
      </c>
      <c r="M24" s="168" t="s">
        <v>195</v>
      </c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 t="s">
        <v>189</v>
      </c>
      <c r="G26" s="165"/>
      <c r="H26" s="165"/>
      <c r="I26" s="165"/>
      <c r="J26" s="106">
        <v>0.85277777777777775</v>
      </c>
      <c r="K26" s="106">
        <v>0.85486111111111107</v>
      </c>
      <c r="L26" s="36" t="s">
        <v>176</v>
      </c>
      <c r="M26" s="165" t="s">
        <v>196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0.39583333333333331</v>
      </c>
      <c r="D30" s="43">
        <v>4.3749999999999997E-2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0.46041666666666664</v>
      </c>
    </row>
    <row r="31" spans="2:16" ht="14.1" customHeight="1" x14ac:dyDescent="0.35">
      <c r="B31" s="37" t="s">
        <v>170</v>
      </c>
      <c r="C31" s="47">
        <v>0.39583333333333331</v>
      </c>
      <c r="D31" s="7">
        <v>4.3749999999999997E-2</v>
      </c>
      <c r="E31" s="7"/>
      <c r="F31" s="7"/>
      <c r="G31" s="7"/>
      <c r="H31" s="7"/>
      <c r="I31" s="7"/>
      <c r="J31" s="7">
        <v>2.0833333333333332E-2</v>
      </c>
      <c r="K31" s="7">
        <v>3.4027777777777775E-2</v>
      </c>
      <c r="L31" s="7"/>
      <c r="M31" s="7"/>
      <c r="N31" s="7"/>
      <c r="O31" s="48"/>
      <c r="P31" s="46">
        <f>SUM(C31:N31)</f>
        <v>0.49444444444444441</v>
      </c>
    </row>
    <row r="32" spans="2:16" ht="14.1" customHeight="1" x14ac:dyDescent="0.35">
      <c r="B32" s="37" t="s">
        <v>65</v>
      </c>
      <c r="C32" s="49">
        <v>0.22777777777777777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0.22777777777777777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0.16805555555555554</v>
      </c>
      <c r="D34" s="110">
        <f t="shared" ref="D34:P34" si="1">D31-D32-D33</f>
        <v>4.3749999999999997E-2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2.0833333333333332E-2</v>
      </c>
      <c r="K34" s="110">
        <f t="shared" si="1"/>
        <v>3.4027777777777775E-2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0.26666666666666661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190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1638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1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-159.483</v>
      </c>
      <c r="D72" s="60">
        <v>-161.505</v>
      </c>
      <c r="E72" s="100" t="s">
        <v>118</v>
      </c>
      <c r="F72" s="60">
        <v>21.8</v>
      </c>
      <c r="G72" s="60">
        <v>21.3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-155.572</v>
      </c>
      <c r="D73" s="60">
        <v>-157.923</v>
      </c>
      <c r="E73" s="102" t="s">
        <v>122</v>
      </c>
      <c r="F73" s="61">
        <v>32.799999999999997</v>
      </c>
      <c r="G73" s="61">
        <v>29.7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-204.25200000000001</v>
      </c>
      <c r="D74" s="60">
        <v>-213.477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-124.755</v>
      </c>
      <c r="D75" s="60">
        <v>-130.17500000000001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32.29</v>
      </c>
      <c r="D76" s="60">
        <v>30.082000000000001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30.51</v>
      </c>
      <c r="D77" s="60">
        <v>28.972999999999999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25.542999999999999</v>
      </c>
      <c r="D78" s="60">
        <v>24.151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23.928999999999998</v>
      </c>
      <c r="D79" s="60">
        <v>22.792000000000002</v>
      </c>
      <c r="E79" s="100" t="s">
        <v>152</v>
      </c>
      <c r="F79" s="60">
        <v>15.4</v>
      </c>
      <c r="G79" s="60">
        <v>6.9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8.3100000000000001E-6</v>
      </c>
      <c r="D80" s="64">
        <v>8.2400000000000007E-6</v>
      </c>
      <c r="E80" s="102" t="s">
        <v>157</v>
      </c>
      <c r="F80" s="61">
        <v>50.5</v>
      </c>
      <c r="G80" s="61">
        <v>66.8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187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2026-06-22T20:45:05Z</dcterms:modified>
</cp:coreProperties>
</file>