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5D37D047-3A56-4446-B398-779B941959B9}" xr6:coauthVersionLast="47" xr6:coauthVersionMax="47" xr10:uidLastSave="{00000000-0000-0000-0000-000000000000}"/>
  <bookViews>
    <workbookView xWindow="24840" yWindow="7104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<sst xmlns="http://schemas.openxmlformats.org/spreadsheetml/2006/main" count="213" uniqueCount="200">
  <si>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</si>
  <si>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</si>
  <si>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</si>
  <si>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</si>
  <si>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</si>
  <si>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</si>
  <si>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</si>
  <si>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</si>
  <si>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</si>
  <si>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</si>
  <si>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</si>
  <si>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</si>
  <si>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</si>
  <si>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</si>
  <si>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</si>
  <si>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</si>
  <si>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</si>
  <si>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</si>
  <si>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</si>
  <si>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</si>
  <si>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</si>
  <si>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</si>
  <si>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</si>
  <si>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</si>
  <si>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</si>
  <si>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</si>
  <si>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</si>
  <si>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</si>
  <si>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</si>
  <si>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</si>
  <si>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</si>
  <si>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</si>
  <si>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</si>
  <si>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</si>
  <si>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</si>
  <si>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</si>
  <si>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</si>
  <si>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</si>
  <si>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</si>
  <si>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</si>
  <si>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</si>
  <si>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</si>
  <si>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</si>
  <si>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</si>
  <si>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</si>
  <si>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</si>
  <si>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</si>
  <si>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</si>
  <si>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</si>
  <si>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</si>
  <si>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</si>
  <si>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</si>
  <si>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</si>
  <si>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</si>
  <si>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</si>
  <si>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</si>
  <si>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</si>
  <si>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</si>
  <si>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</si>
  <si>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</si>
  <si>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</si>
  <si>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</si>
  <si>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</si>
  <si>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</si>
  <si>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</si>
  <si>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</si>
  <si>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</si>
  <si>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</si>
  <si>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</si>
  <si>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</si>
  <si>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</si>
  <si>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</si>
  <si>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</si>
  <si>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</si>
  <si>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</si>
  <si>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</si>
  <si>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</si>
  <si>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</si>
  <si>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</si>
  <si>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</si>
  <si>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</si>
  <si>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</si>
  <si>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</si>
  <si>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</si>
  <si>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</si>
  <si>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</si>
  <si>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</si>
  <si>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</si>
  <si>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</si>
  <si>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</si>
  <si>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</si>
  <si>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</si>
  <si>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</si>
  <si>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</si>
  <si>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</si>
  <si>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</si>
  <si>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</si>
  <si>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</si>
  <si>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</si>
  <si>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</si>
  <si>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</si>
  <si>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</si>
  <si>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</si>
  <si>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</si>
  <si>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</si>
  <si>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</si>
  <si>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</si>
  <si>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</si>
  <si>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</si>
  <si>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</si>
  <si>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</si>
  <si>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</si>
  <si>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</si>
  <si>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</si>
  <si>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</si>
  <si>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</si>
  <si>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</si>
  <si>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</si>
  <si>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</si>
  <si>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</si>
  <si>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</si>
  <si>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</si>
  <si>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</si>
  <si>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</si>
  <si>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</si>
  <si>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</si>
  <si>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</si>
  <si>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</si>
  <si>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</si>
  <si>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</si>
  <si>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</si>
  <si>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</si>
  <si>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</si>
  <si>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</si>
  <si>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</si>
  <si>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</si>
  <si>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</si>
  <si>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</si>
  <si>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</si>
  <si>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</si>
  <si>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</si>
  <si>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</si>
  <si>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</si>
  <si>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</si>
  <si>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</si>
  <si>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</si>
  <si>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</si>
  <si>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</si>
  <si>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</si>
  <si>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</si>
  <si>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</si>
  <si>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</si>
  <si>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</si>
  <si>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</si>
  <si>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</si>
  <si>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</si>
  <si>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</si>
  <si>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</si>
  <si>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</si>
  <si>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</si>
  <si>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</si>
  <si>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</si>
  <si>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</si>
  <si>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</si>
  <si>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</si>
  <si>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</si>
  <si>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</si>
  <si>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</si>
  <si>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</si>
  <si>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</si>
  <si>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</si>
  <si>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</si>
  <si>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</si>
  <si>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</si>
  <si>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</si>
  <si>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</si>
  <si>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</si>
  <si>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</si>
  <si>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</si>
  <si>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</si>
  <si>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</si>
  <si>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</si>
  <si>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</si>
  <si>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</si>
  <si>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</si>
  <si>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신가은</t>
    <phoneticPr fontId="3" type="noConversion"/>
  </si>
  <si>
    <t>월령 40% 이상으로 방풍막 연결</t>
    <phoneticPr fontId="3" type="noConversion"/>
  </si>
  <si>
    <t>KSP</t>
    <phoneticPr fontId="3" type="noConversion"/>
  </si>
  <si>
    <t>5s/29k</t>
    <phoneticPr fontId="3" type="noConversion"/>
  </si>
  <si>
    <t>15s/28k 23s/29k 30s/28k</t>
    <phoneticPr fontId="3" type="noConversion"/>
  </si>
  <si>
    <t>BLG 관측 대상 #18 ALT is lower than the limit으로 스킵됨</t>
    <phoneticPr fontId="3" type="noConversion"/>
  </si>
  <si>
    <t>M_017430</t>
    <phoneticPr fontId="3" type="noConversion"/>
  </si>
  <si>
    <t>M_017430 ICS crash로 영상 없음</t>
    <phoneticPr fontId="3" type="noConversion"/>
  </si>
  <si>
    <t>M_017490-017491:M</t>
    <phoneticPr fontId="3" type="noConversion"/>
  </si>
  <si>
    <t>UT 17:10부터 관측 위치 옅은 구름 영향 있음</t>
    <phoneticPr fontId="3" type="noConversion"/>
  </si>
  <si>
    <t>M_017507-017508:N</t>
    <phoneticPr fontId="3" type="noConversion"/>
  </si>
  <si>
    <t>C_017503-017506</t>
    <phoneticPr fontId="3" type="noConversion"/>
  </si>
  <si>
    <t>ESE</t>
    <phoneticPr fontId="3" type="noConversion"/>
  </si>
  <si>
    <t>NE</t>
    <phoneticPr fontId="3" type="noConversion"/>
  </si>
  <si>
    <t>ENE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</si>
</sst>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46143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0.36805555555555558</v>
      </c>
      <c r="D9" s="8">
        <v>1.8</v>
      </c>
      <c r="E9" s="8">
        <v>15</v>
      </c>
      <c r="F9" s="8">
        <v>49.7</v>
      </c>
      <c r="G9" s="36" t="s">
        <v>197</v>
      </c>
      <c r="H9" s="8">
        <v>2.6</v>
      </c>
      <c r="I9" s="36">
        <v>99.8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1.9</v>
      </c>
      <c r="E10" s="8">
        <v>12.8</v>
      </c>
      <c r="F10" s="8">
        <v>66</v>
      </c>
      <c r="G10" s="36" t="s">
        <v>198</v>
      </c>
      <c r="H10" s="8">
        <v>1.4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0.80208333333333337</v>
      </c>
      <c r="D11" s="15">
        <v>2.2999999999999998</v>
      </c>
      <c r="E11" s="15">
        <v>12</v>
      </c>
      <c r="F11" s="15">
        <v>80.7</v>
      </c>
      <c r="G11" s="36" t="s">
        <v>199</v>
      </c>
      <c r="H11" s="15">
        <v>2.9</v>
      </c>
      <c r="I11" s="16"/>
      <c r="J11" s="9">
        <f>IF(L11, 1, 0) + IF(M11, 2, 0) + IF(N11, 4, 0) + IF(O11, 8, 0) + IF(P11, 16, 0)</f>
        <v>5</v>
      </c>
      <c r="K11" s="12" t="b">
        <v>0</v>
      </c>
      <c r="L11" s="12" t="b">
        <v>1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24.434027777777775</v>
      </c>
      <c r="D12" s="19">
        <f>AVERAGE(D9:D11)</f>
        <v>2</v>
      </c>
      <c r="E12" s="19">
        <f>AVERAGE(E9:E11)</f>
        <v>13.266666666666666</v>
      </c>
      <c r="F12" s="20">
        <f>AVERAGE(F9:F11)</f>
        <v>65.466666666666669</v>
      </c>
      <c r="G12" s="21"/>
      <c r="H12" s="22">
        <f>AVERAGE(H9:H11)</f>
        <v>2.3000000000000003</v>
      </c>
      <c r="I12" s="23"/>
      <c r="J12" s="24">
        <f>AVERAGE(J9:J11)</f>
        <v>1.6666666666666667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187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0.30625000000000002</v>
      </c>
      <c r="D17" s="28">
        <v>0.30763888888888891</v>
      </c>
      <c r="E17" s="28">
        <v>0.34236111111111112</v>
      </c>
      <c r="F17" s="28">
        <v>0.36458333333333331</v>
      </c>
      <c r="G17" s="28">
        <v>0.47013888888888888</v>
      </c>
      <c r="H17" s="28">
        <v>0.51527777777777772</v>
      </c>
      <c r="I17" s="28">
        <v>0.81944444444444442</v>
      </c>
      <c r="J17" s="28"/>
      <c r="K17" s="28"/>
      <c r="L17" s="28"/>
      <c r="M17" s="28"/>
      <c r="N17" s="28"/>
      <c r="O17" s="28"/>
      <c r="P17" s="28">
        <v>0.82361111111111107</v>
      </c>
    </row>
    <row r="18" spans="2:16" ht="14.1" customHeight="1" x14ac:dyDescent="0.35">
      <c r="B18" s="35" t="s">
        <v>42</v>
      </c>
      <c r="C18" s="27">
        <v>17247</v>
      </c>
      <c r="D18" s="27">
        <v>17248</v>
      </c>
      <c r="E18" s="27">
        <v>17263</v>
      </c>
      <c r="F18" s="27">
        <v>17276</v>
      </c>
      <c r="G18" s="27">
        <v>17340</v>
      </c>
      <c r="H18" s="27">
        <v>17369</v>
      </c>
      <c r="I18" s="27">
        <v>17562</v>
      </c>
      <c r="J18" s="27"/>
      <c r="K18" s="27"/>
      <c r="L18" s="27"/>
      <c r="M18" s="27"/>
      <c r="N18" s="27"/>
      <c r="O18" s="27"/>
      <c r="P18" s="27">
        <v>17567</v>
      </c>
    </row>
    <row r="19" spans="2:16" ht="14.1" customHeight="1" thickBot="1" x14ac:dyDescent="0.4">
      <c r="B19" s="13" t="s">
        <v>43</v>
      </c>
      <c r="C19" s="29"/>
      <c r="D19" s="27">
        <v>17258</v>
      </c>
      <c r="E19" s="30">
        <v>17275</v>
      </c>
      <c r="F19" s="30">
        <v>17339</v>
      </c>
      <c r="G19" s="30">
        <v>17368</v>
      </c>
      <c r="H19" s="30">
        <v>17561</v>
      </c>
      <c r="I19" s="30">
        <v>17566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11</v>
      </c>
      <c r="E20" s="33">
        <f>IF(ISNUMBER(E18),E19-E18+1,"")</f>
        <v>13</v>
      </c>
      <c r="F20" s="33">
        <f>IF(ISNUMBER(F18),F19-F18+1,"")</f>
        <v>64</v>
      </c>
      <c r="G20" s="33">
        <f>IF(ISNUMBER(G18),G19-G18+1,"")</f>
        <v>29</v>
      </c>
      <c r="H20" s="33">
        <f>IF(ISNUMBER(H18),H19-H18+1,"")</f>
        <v>193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>
        <v>0.3263888888888889</v>
      </c>
      <c r="D23" s="116">
        <v>0.3263888888888889</v>
      </c>
      <c r="E23" s="36" t="s">
        <v>48</v>
      </c>
      <c r="F23" s="155" t="s">
        <v>188</v>
      </c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182</v>
      </c>
      <c r="M24" s="158"/>
      <c r="N24" s="159"/>
      <c r="O24" s="159"/>
      <c r="P24" s="160"/>
    </row>
    <row r="25" spans="2:16" ht="13.5" customHeight="1" x14ac:dyDescent="0.35">
      <c r="B25" s="156"/>
      <c r="C25" s="116">
        <v>0.3298611111111111</v>
      </c>
      <c r="D25" s="116">
        <v>0.33194444444444443</v>
      </c>
      <c r="E25" s="113" t="s">
        <v>171</v>
      </c>
      <c r="F25" s="155" t="s">
        <v>189</v>
      </c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0.29097222222222224</v>
      </c>
      <c r="D30" s="43">
        <v>4.1666666666666664E-2</v>
      </c>
      <c r="E30" s="43"/>
      <c r="F30" s="43"/>
      <c r="G30" s="43"/>
      <c r="H30" s="43"/>
      <c r="I30" s="43"/>
      <c r="J30" s="43">
        <v>0.10138888888888889</v>
      </c>
      <c r="K30" s="44"/>
      <c r="L30" s="43"/>
      <c r="M30" s="43"/>
      <c r="N30" s="43"/>
      <c r="O30" s="45"/>
      <c r="P30" s="46">
        <f>SUM(C30:J30,L30:N30)</f>
        <v>0.43402777777777779</v>
      </c>
    </row>
    <row r="31" spans="2:16" ht="14.1" customHeight="1" x14ac:dyDescent="0.35">
      <c r="B31" s="37" t="s">
        <v>170</v>
      </c>
      <c r="C31" s="47">
        <v>0.30208333333333331</v>
      </c>
      <c r="D31" s="7">
        <v>4.3055555555555555E-2</v>
      </c>
      <c r="E31" s="7"/>
      <c r="F31" s="7"/>
      <c r="G31" s="7"/>
      <c r="H31" s="7"/>
      <c r="I31" s="7"/>
      <c r="J31" s="7">
        <v>0.10416666666666667</v>
      </c>
      <c r="K31" s="7">
        <v>2.0833333333333332E-2</v>
      </c>
      <c r="L31" s="7"/>
      <c r="M31" s="7"/>
      <c r="N31" s="7"/>
      <c r="O31" s="48"/>
      <c r="P31" s="46">
        <f>SUM(C31:N31)</f>
        <v>0.47013888888888888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0.30208333333333331</v>
      </c>
      <c r="D34" s="110">
        <f t="shared" ref="D34:P34" si="1">D31-D32-D33</f>
        <v>4.3055555555555555E-2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0.10416666666666667</v>
      </c>
      <c r="K34" s="110">
        <f t="shared" si="1"/>
        <v>2.0833333333333332E-2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0.47013888888888888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 t="s">
        <v>191</v>
      </c>
      <c r="D36" s="146"/>
      <c r="E36" s="145" t="s">
        <v>193</v>
      </c>
      <c r="F36" s="146"/>
      <c r="G36" s="145" t="s">
        <v>196</v>
      </c>
      <c r="H36" s="146"/>
      <c r="I36" s="145" t="s">
        <v>195</v>
      </c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194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181</v>
      </c>
      <c r="C54" s="184"/>
      <c r="D54" s="184"/>
      <c r="E54" s="184"/>
      <c r="F54" s="112">
        <v>302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-157.745</v>
      </c>
      <c r="D72" s="60">
        <v>-159.685</v>
      </c>
      <c r="E72" s="100" t="s">
        <v>118</v>
      </c>
      <c r="F72" s="60">
        <v>22.8</v>
      </c>
      <c r="G72" s="60">
        <v>22.1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-152.58799999999999</v>
      </c>
      <c r="D73" s="60">
        <v>-155.99799999999999</v>
      </c>
      <c r="E73" s="102" t="s">
        <v>122</v>
      </c>
      <c r="F73" s="61">
        <v>36.6</v>
      </c>
      <c r="G73" s="61">
        <v>46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-197.64699999999999</v>
      </c>
      <c r="D74" s="60">
        <v>-204.636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-118.608</v>
      </c>
      <c r="D75" s="60">
        <v>-125.709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35.51</v>
      </c>
      <c r="D76" s="60">
        <v>32.261000000000003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32.866</v>
      </c>
      <c r="D77" s="60">
        <v>30.574000000000002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27.861000000000001</v>
      </c>
      <c r="D78" s="60">
        <v>25.643999999999998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26.158000000000001</v>
      </c>
      <c r="D79" s="60">
        <v>24.148</v>
      </c>
      <c r="E79" s="100" t="s">
        <v>152</v>
      </c>
      <c r="F79" s="60">
        <v>24.1</v>
      </c>
      <c r="G79" s="60">
        <v>12.7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1.8099999999999999E-5</v>
      </c>
      <c r="D80" s="64">
        <v>1.27E-5</v>
      </c>
      <c r="E80" s="102" t="s">
        <v>157</v>
      </c>
      <c r="F80" s="61">
        <v>34.9</v>
      </c>
      <c r="G80" s="61">
        <v>80.3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186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2026-05-01T19:54:28Z</dcterms:modified>
</cp:coreProperties>
</file>