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7B6D8F94-F2AE-4311-9368-4B004AA9F6DB}" xr6:coauthVersionLast="47" xr6:coauthVersionMax="47" xr10:uidLastSave="{00000000-0000-0000-0000-000000000000}"/>
  <bookViews>
    <workbookView xWindow="23868" yWindow="9132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<sst xmlns="http://schemas.openxmlformats.org/spreadsheetml/2006/main" count="219" uniqueCount="206">
  <si>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</si>
  <si>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</si>
  <si>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</si>
  <si>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</si>
  <si>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</si>
  <si>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</si>
  <si>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</si>
  <si>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</si>
  <si>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</si>
  <si>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</si>
  <si>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</si>
  <si>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</si>
  <si>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</si>
  <si>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</si>
  <si>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</si>
  <si>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</si>
  <si>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</si>
  <si>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</si>
  <si>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</si>
  <si>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</si>
  <si>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</si>
  <si>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</si>
  <si>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</si>
  <si>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</si>
  <si>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</si>
  <si>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</si>
  <si>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</si>
  <si>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</si>
  <si>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</si>
  <si>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</si>
  <si>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</si>
  <si>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</si>
  <si>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</si>
  <si>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</si>
  <si>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</si>
  <si>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</si>
  <si>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</si>
  <si>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</si>
  <si>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</si>
  <si>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</si>
  <si>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</si>
  <si>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</si>
  <si>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</si>
  <si>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</si>
  <si>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</si>
  <si>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</si>
  <si>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</si>
  <si>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</si>
  <si>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</si>
  <si>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</si>
  <si>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</si>
  <si>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</si>
  <si>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</si>
  <si>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</si>
  <si>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</si>
  <si>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</si>
  <si>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</si>
  <si>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</si>
  <si>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</si>
  <si>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</si>
  <si>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</si>
  <si>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</si>
  <si>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</si>
  <si>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</si>
  <si>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</si>
  <si>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</si>
  <si>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</si>
  <si>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</si>
  <si>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</si>
  <si>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</si>
  <si>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</si>
  <si>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</si>
  <si>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</si>
  <si>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</si>
  <si>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</si>
  <si>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</si>
  <si>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</si>
  <si>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</si>
  <si>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</si>
  <si>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</si>
  <si>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</si>
  <si>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</si>
  <si>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</si>
  <si>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</si>
  <si>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</si>
  <si>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</si>
  <si>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</si>
  <si>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</si>
  <si>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</si>
  <si>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</si>
  <si>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</si>
  <si>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</si>
  <si>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</si>
  <si>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</si>
  <si>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</si>
  <si>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</si>
  <si>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</si>
  <si>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</si>
  <si>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</si>
  <si>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</si>
  <si>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</si>
  <si>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</si>
  <si>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</si>
  <si>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</si>
  <si>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</si>
  <si>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</si>
  <si>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</si>
  <si>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</si>
  <si>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</si>
  <si>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</si>
  <si>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</si>
  <si>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</si>
  <si>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</si>
  <si>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</si>
  <si>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</si>
  <si>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</si>
  <si>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</si>
  <si>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</si>
  <si>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</si>
  <si>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</si>
  <si>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</si>
  <si>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</si>
  <si>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</si>
  <si>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</si>
  <si>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</si>
  <si>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</si>
  <si>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</si>
  <si>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</si>
  <si>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</si>
  <si>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</si>
  <si>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</si>
  <si>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</si>
  <si>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</si>
  <si>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</si>
  <si>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</si>
  <si>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</si>
  <si>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</si>
  <si>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</si>
  <si>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</si>
  <si>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</si>
  <si>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</si>
  <si>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</si>
  <si>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</si>
  <si>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</si>
  <si>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</si>
  <si>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</si>
  <si>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</si>
  <si>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</si>
  <si>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</si>
  <si>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</si>
  <si>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</si>
  <si>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</si>
  <si>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</si>
  <si>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</si>
  <si>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</si>
  <si>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</si>
  <si>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</si>
  <si>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</si>
  <si>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</si>
  <si>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</si>
  <si>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</si>
  <si>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</si>
  <si>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</si>
  <si>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</si>
  <si>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</si>
  <si>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</si>
  <si>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</si>
  <si>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</si>
  <si>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</si>
  <si>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</si>
  <si>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</si>
  <si>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</si>
  <si>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</si>
  <si>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</si>
  <si>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</si>
  <si>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</si>
  <si>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</si>
  <si>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</si>
  <si>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</si>
  <si>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</si>
  <si>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</si>
  <si>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</si>
  <si>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</si>
  <si>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</si>
  <si>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</si>
  <si>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</si>
  <si>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월령 40% 이상으로 방풍막 연결</t>
    <phoneticPr fontId="3" type="noConversion"/>
  </si>
  <si>
    <t>김예은</t>
    <phoneticPr fontId="3" type="noConversion"/>
  </si>
  <si>
    <t>SE</t>
    <phoneticPr fontId="3" type="noConversion"/>
  </si>
  <si>
    <t>관측 전 돔 파워 recycle</t>
    <phoneticPr fontId="3" type="noConversion"/>
  </si>
  <si>
    <t>ENG-KSP</t>
    <phoneticPr fontId="3" type="noConversion"/>
  </si>
  <si>
    <t>돔 에어컨이 히터로 되어 있어서 외부는 17도인데 돔내부 온도는 26도로 따뜻함</t>
    <phoneticPr fontId="3" type="noConversion"/>
  </si>
  <si>
    <t>15s/25k 19s/23k</t>
    <phoneticPr fontId="3" type="noConversion"/>
  </si>
  <si>
    <t>5s/22k 8s/25k 11s/25k</t>
    <phoneticPr fontId="3" type="noConversion"/>
  </si>
  <si>
    <t>M_007902-007903:M</t>
    <phoneticPr fontId="3" type="noConversion"/>
  </si>
  <si>
    <t>I_007900</t>
    <phoneticPr fontId="3" type="noConversion"/>
  </si>
  <si>
    <t>I_007900 filter i와 초점 값 누락</t>
    <phoneticPr fontId="3" type="noConversion"/>
  </si>
  <si>
    <t>M_008011-008012:K</t>
    <phoneticPr fontId="3" type="noConversion"/>
  </si>
  <si>
    <t>M_08127</t>
    <phoneticPr fontId="3" type="noConversion"/>
  </si>
  <si>
    <t>[19:15] gmon 갑자기 종료 됨/ 터미널에서 do-killplot 하고 gmon 재실행</t>
    <phoneticPr fontId="3" type="noConversion"/>
  </si>
  <si>
    <t>DS9(영상 확인)3회 꺼짐</t>
    <phoneticPr fontId="3" type="noConversion"/>
  </si>
  <si>
    <t>25s/26k 17s/28k 11s/25k</t>
    <phoneticPr fontId="3" type="noConversion"/>
  </si>
  <si>
    <t>13s/21k</t>
    <phoneticPr fontId="3" type="noConversion"/>
  </si>
  <si>
    <t>SSE</t>
    <phoneticPr fontId="3" type="noConversion"/>
  </si>
  <si>
    <t>ESE</t>
    <phoneticPr fontId="3" type="noConversion"/>
  </si>
  <si>
    <t>[18:05-18:24] IC S crash로 인한 스크립트 멈춤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</si>
</sst>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" zoomScale="145" zoomScaleNormal="145" workbookViewId="0">
      <selection activeCell="I63" sqref="I63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46110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0.3923611111111111</v>
      </c>
      <c r="D9" s="8">
        <v>2.6</v>
      </c>
      <c r="E9" s="8">
        <v>17.3</v>
      </c>
      <c r="F9" s="8">
        <v>29</v>
      </c>
      <c r="G9" s="36" t="s">
        <v>188</v>
      </c>
      <c r="H9" s="8">
        <v>1.8</v>
      </c>
      <c r="I9" s="36">
        <v>83.9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14.4</v>
      </c>
      <c r="F10" s="8">
        <v>46.7</v>
      </c>
      <c r="G10" s="36" t="s">
        <v>203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0.78819444444444442</v>
      </c>
      <c r="D11" s="15">
        <v>1.8</v>
      </c>
      <c r="E11" s="15">
        <v>12.1</v>
      </c>
      <c r="F11" s="15">
        <v>72</v>
      </c>
      <c r="G11" s="36" t="s">
        <v>204</v>
      </c>
      <c r="H11" s="15">
        <v>2.5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24.395833333333332</v>
      </c>
      <c r="D12" s="19">
        <f>AVERAGE(D9:D11)</f>
        <v>2.1666666666666665</v>
      </c>
      <c r="E12" s="19">
        <f>AVERAGE(E9:E11)</f>
        <v>14.600000000000001</v>
      </c>
      <c r="F12" s="20">
        <f>AVERAGE(F9:F11)</f>
        <v>49.233333333333327</v>
      </c>
      <c r="G12" s="21"/>
      <c r="H12" s="22">
        <f>AVERAGE(H9:H11)</f>
        <v>1.9666666666666668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190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0.34236111111111112</v>
      </c>
      <c r="D17" s="28">
        <v>0.34305555555555556</v>
      </c>
      <c r="E17" s="28">
        <v>0.36944444444444446</v>
      </c>
      <c r="F17" s="28">
        <v>0.38819444444444445</v>
      </c>
      <c r="G17" s="28">
        <v>0.41249999999999998</v>
      </c>
      <c r="H17" s="28">
        <v>0.60347222222222219</v>
      </c>
      <c r="I17" s="28">
        <v>0.81805555555555554</v>
      </c>
      <c r="J17" s="28"/>
      <c r="K17" s="28"/>
      <c r="L17" s="28"/>
      <c r="M17" s="28"/>
      <c r="N17" s="28"/>
      <c r="O17" s="28"/>
      <c r="P17" s="28">
        <v>0.83125000000000004</v>
      </c>
    </row>
    <row r="18" spans="2:16" ht="14.1" customHeight="1" x14ac:dyDescent="0.35">
      <c r="B18" s="35" t="s">
        <v>42</v>
      </c>
      <c r="C18" s="27">
        <v>7867</v>
      </c>
      <c r="D18" s="27">
        <v>7868</v>
      </c>
      <c r="E18" s="27">
        <v>7886</v>
      </c>
      <c r="F18" s="27">
        <v>7898</v>
      </c>
      <c r="G18" s="27">
        <v>7914</v>
      </c>
      <c r="H18" s="27">
        <v>8031</v>
      </c>
      <c r="I18" s="27">
        <v>8156</v>
      </c>
      <c r="J18" s="27"/>
      <c r="K18" s="27"/>
      <c r="L18" s="27"/>
      <c r="M18" s="27"/>
      <c r="N18" s="27"/>
      <c r="O18" s="27"/>
      <c r="P18" s="27">
        <v>8168</v>
      </c>
    </row>
    <row r="19" spans="2:16" ht="14.1" customHeight="1" thickBot="1" x14ac:dyDescent="0.4">
      <c r="B19" s="13" t="s">
        <v>43</v>
      </c>
      <c r="C19" s="29"/>
      <c r="D19" s="27">
        <v>7880</v>
      </c>
      <c r="E19" s="30">
        <v>7897</v>
      </c>
      <c r="F19" s="30">
        <v>7913</v>
      </c>
      <c r="G19" s="30">
        <v>8030</v>
      </c>
      <c r="H19" s="30">
        <v>8155</v>
      </c>
      <c r="I19" s="30">
        <v>8167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117</v>
      </c>
      <c r="H20" s="33">
        <f>IF(ISNUMBER(H18),H19-H18+1,"")</f>
        <v>125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>
        <v>0.3527777777777778</v>
      </c>
      <c r="D23" s="116">
        <v>0.35416666666666669</v>
      </c>
      <c r="E23" s="36" t="s">
        <v>48</v>
      </c>
      <c r="F23" s="162" t="s">
        <v>193</v>
      </c>
      <c r="G23" s="162"/>
      <c r="H23" s="162"/>
      <c r="I23" s="162"/>
      <c r="J23" s="106">
        <v>0.82013888888888886</v>
      </c>
      <c r="K23" s="106">
        <v>0.82013888888888886</v>
      </c>
      <c r="L23" s="116" t="s">
        <v>165</v>
      </c>
      <c r="M23" s="162" t="s">
        <v>202</v>
      </c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184</v>
      </c>
      <c r="M24" s="162"/>
      <c r="N24" s="162"/>
      <c r="O24" s="162"/>
      <c r="P24" s="162"/>
    </row>
    <row r="25" spans="2:16" ht="13.5" customHeight="1" x14ac:dyDescent="0.35">
      <c r="B25" s="163"/>
      <c r="C25" s="116">
        <v>0.35694444444444445</v>
      </c>
      <c r="D25" s="116">
        <v>0.35833333333333334</v>
      </c>
      <c r="E25" s="113" t="s">
        <v>171</v>
      </c>
      <c r="F25" s="162" t="s">
        <v>192</v>
      </c>
      <c r="G25" s="162"/>
      <c r="H25" s="162"/>
      <c r="I25" s="162"/>
      <c r="J25" s="106">
        <v>0.82152777777777775</v>
      </c>
      <c r="K25" s="106">
        <v>0.82430555555555551</v>
      </c>
      <c r="L25" s="36" t="s">
        <v>49</v>
      </c>
      <c r="M25" s="162" t="s">
        <v>201</v>
      </c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0.18611111111111112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0.18888888888888888</v>
      </c>
      <c r="P30" s="46">
        <f>SUM(C30:J30,L30:N30)</f>
        <v>0.20694444444444446</v>
      </c>
    </row>
    <row r="31" spans="2:16" ht="14.1" customHeight="1" x14ac:dyDescent="0.35">
      <c r="B31" s="37" t="s">
        <v>170</v>
      </c>
      <c r="C31" s="47">
        <v>0.20416666666666666</v>
      </c>
      <c r="D31" s="7">
        <v>0.19097222222222221</v>
      </c>
      <c r="E31" s="7"/>
      <c r="F31" s="7"/>
      <c r="G31" s="7"/>
      <c r="H31" s="7"/>
      <c r="I31" s="7"/>
      <c r="J31" s="7">
        <v>2.2916666666666665E-2</v>
      </c>
      <c r="K31" s="7">
        <v>1.7361111111111112E-2</v>
      </c>
      <c r="L31" s="7"/>
      <c r="M31" s="7"/>
      <c r="N31" s="7"/>
      <c r="O31" s="48"/>
      <c r="P31" s="46">
        <f>SUM(C31:N31)</f>
        <v>0.43541666666666662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0.20416666666666666</v>
      </c>
      <c r="D34" s="110">
        <f t="shared" ref="D34:P34" si="1">D31-D32-D33</f>
        <v>0.19097222222222221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0.43541666666666662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 t="s">
        <v>195</v>
      </c>
      <c r="D36" s="153"/>
      <c r="E36" s="152" t="s">
        <v>194</v>
      </c>
      <c r="F36" s="153"/>
      <c r="G36" s="152" t="s">
        <v>197</v>
      </c>
      <c r="H36" s="153"/>
      <c r="I36" s="152" t="s">
        <v>198</v>
      </c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185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196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 t="s">
        <v>205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183</v>
      </c>
      <c r="C54" s="125"/>
      <c r="D54" s="125"/>
      <c r="E54" s="125"/>
      <c r="F54" s="112">
        <v>1240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-156.6</v>
      </c>
      <c r="D72" s="60">
        <v>-159.69999999999999</v>
      </c>
      <c r="E72" s="100" t="s">
        <v>118</v>
      </c>
      <c r="F72" s="60">
        <v>23.3</v>
      </c>
      <c r="G72" s="60">
        <v>21.8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-151.1</v>
      </c>
      <c r="D73" s="60">
        <v>-155.6</v>
      </c>
      <c r="E73" s="102" t="s">
        <v>122</v>
      </c>
      <c r="F73" s="61">
        <v>29.1</v>
      </c>
      <c r="G73" s="61">
        <v>42.7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-198.7</v>
      </c>
      <c r="D74" s="60">
        <v>-208.1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-115.9</v>
      </c>
      <c r="D75" s="60">
        <v>-125.2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36.5</v>
      </c>
      <c r="D76" s="60">
        <v>32.1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33.6</v>
      </c>
      <c r="D77" s="60">
        <v>30.5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28.7</v>
      </c>
      <c r="D78" s="60">
        <v>25.6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26.9</v>
      </c>
      <c r="D79" s="60">
        <v>24.1</v>
      </c>
      <c r="E79" s="100" t="s">
        <v>152</v>
      </c>
      <c r="F79" s="60">
        <v>26.7</v>
      </c>
      <c r="G79" s="60">
        <v>13.6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1.13E-5</v>
      </c>
      <c r="D80" s="64">
        <v>7.7200000000000006E-6</v>
      </c>
      <c r="E80" s="102" t="s">
        <v>157</v>
      </c>
      <c r="F80" s="61">
        <v>25.2</v>
      </c>
      <c r="G80" s="61">
        <v>73.5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186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189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 t="s">
        <v>191</v>
      </c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 t="s">
        <v>199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 t="s">
        <v>200</v>
      </c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2026-03-29T20:15:19Z</dcterms:modified>
</cp:coreProperties>
</file>