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9\"/>
    </mc:Choice>
  </mc:AlternateContent>
  <xr:revisionPtr revIDLastSave="0" documentId="13_ncr:1_{79AD4350-4F1B-4D1D-A862-17CDA6C1D6D5}" xr6:coauthVersionLast="47" xr6:coauthVersionMax="47" xr10:uidLastSave="{00000000-0000-0000-0000-000000000000}"/>
  <bookViews>
    <workbookView xWindow="26124" yWindow="14268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<sst xmlns="http://schemas.openxmlformats.org/spreadsheetml/2006/main" count="216" uniqueCount="202">
  <si>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</si>
  <si>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</si>
  <si>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</si>
  <si>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</si>
  <si>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</si>
  <si>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</si>
  <si>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</si>
  <si>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</si>
  <si>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</si>
  <si>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</si>
  <si>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</si>
  <si>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</si>
  <si>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</si>
  <si>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</si>
  <si>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</si>
  <si>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</si>
  <si>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</si>
  <si>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</si>
  <si>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</si>
  <si>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</si>
  <si>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</si>
  <si>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</si>
  <si>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</si>
  <si>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</si>
  <si>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</si>
  <si>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</si>
  <si>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</si>
  <si>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</si>
  <si>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</si>
  <si>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</si>
  <si>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</si>
  <si>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</si>
  <si>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</si>
  <si>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</si>
  <si>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</si>
  <si>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</si>
  <si>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</si>
  <si>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</si>
  <si>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</si>
  <si>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</si>
  <si>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</si>
  <si>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</si>
  <si>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</si>
  <si>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</si>
  <si>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</si>
  <si>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</si>
  <si>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</si>
  <si>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</si>
  <si>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</si>
  <si>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</si>
  <si>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</si>
  <si>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</si>
  <si>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</si>
  <si>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</si>
  <si>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</si>
  <si>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</si>
  <si>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</si>
  <si>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</si>
  <si>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</si>
  <si>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</si>
  <si>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</si>
  <si>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</si>
  <si>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</si>
  <si>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</si>
  <si>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</si>
  <si>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</si>
  <si>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</si>
  <si>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</si>
  <si>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</si>
  <si>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</si>
  <si>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</si>
  <si>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</si>
  <si>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</si>
  <si>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</si>
  <si>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</si>
  <si>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</si>
  <si>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</si>
  <si>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</si>
  <si>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</si>
  <si>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</si>
  <si>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</si>
  <si>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</si>
  <si>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</si>
  <si>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</si>
  <si>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</si>
  <si>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</si>
  <si>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</si>
  <si>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</si>
  <si>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</si>
  <si>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</si>
  <si>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</si>
  <si>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</si>
  <si>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</si>
  <si>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</si>
  <si>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</si>
  <si>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</si>
  <si>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</si>
  <si>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</si>
  <si>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</si>
  <si>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</si>
  <si>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</si>
  <si>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</si>
  <si>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</si>
  <si>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</si>
  <si>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</si>
  <si>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</si>
  <si>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</si>
  <si>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</si>
  <si>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</si>
  <si>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</si>
  <si>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</si>
  <si>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</si>
  <si>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</si>
  <si>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</si>
  <si>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</si>
  <si>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</si>
  <si>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</si>
  <si>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</si>
  <si>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</si>
  <si>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</si>
  <si>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</si>
  <si>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</si>
  <si>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</si>
  <si>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</si>
  <si>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</si>
  <si>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</si>
  <si>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</si>
  <si>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</si>
  <si>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</si>
  <si>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</si>
  <si>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</si>
  <si>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</si>
  <si>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</si>
  <si>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</si>
  <si>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</si>
  <si>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</si>
  <si>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</si>
  <si>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</si>
  <si>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</si>
  <si>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</si>
  <si>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</si>
  <si>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</si>
  <si>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</si>
  <si>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</si>
  <si>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</si>
  <si>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</si>
  <si>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</si>
  <si>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</si>
  <si>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</si>
  <si>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</si>
  <si>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</si>
  <si>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</si>
  <si>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</si>
  <si>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</si>
  <si>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</si>
  <si>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</si>
  <si>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</si>
  <si>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</si>
  <si>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</si>
  <si>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</si>
  <si>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</si>
  <si>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</si>
  <si>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</si>
  <si>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</si>
  <si>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</si>
  <si>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</si>
  <si>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</si>
  <si>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</si>
  <si>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</si>
  <si>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</si>
  <si>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</si>
  <si>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</si>
  <si>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</si>
  <si>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</si>
  <si>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</si>
  <si>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</si>
  <si>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</si>
  <si>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</si>
  <si>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</si>
  <si>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</si>
  <si>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</si>
  <si>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</si>
  <si>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김예은</t>
    <phoneticPr fontId="3" type="noConversion"/>
  </si>
  <si>
    <t>TMT</t>
    <phoneticPr fontId="3" type="noConversion"/>
  </si>
  <si>
    <t>KAMP</t>
    <phoneticPr fontId="3" type="noConversion"/>
  </si>
  <si>
    <t>월령 40% 이상으로 방풍막 연결</t>
    <phoneticPr fontId="3" type="noConversion"/>
  </si>
  <si>
    <t>DS9(영상확인)2회 꺼짐</t>
    <phoneticPr fontId="3" type="noConversion"/>
  </si>
  <si>
    <t>SSW</t>
    <phoneticPr fontId="3" type="noConversion"/>
  </si>
  <si>
    <t>ENG-KSP</t>
    <phoneticPr fontId="3" type="noConversion"/>
  </si>
  <si>
    <t>27s/27k</t>
    <phoneticPr fontId="3" type="noConversion"/>
  </si>
  <si>
    <t>10s/26k 14s/26k 18s/24k</t>
    <phoneticPr fontId="3" type="noConversion"/>
  </si>
  <si>
    <t>E_041578-041579</t>
    <phoneticPr fontId="3" type="noConversion"/>
  </si>
  <si>
    <t>FSA recycle후 재관측 함</t>
    <phoneticPr fontId="3" type="noConversion"/>
  </si>
  <si>
    <t>E_041578-041579 Full shutter가 닫히지 않음/ 다음 타켓을 넘어가면 정상화 경우가 있어서 다시 한번 관측 했으나 문제해결이 되지 않아</t>
    <phoneticPr fontId="3" type="noConversion"/>
  </si>
  <si>
    <t>M_041590-041591:T</t>
    <phoneticPr fontId="3" type="noConversion"/>
  </si>
  <si>
    <t>M_041653-041654:K</t>
    <phoneticPr fontId="3" type="noConversion"/>
  </si>
  <si>
    <t>L_041559-041707</t>
    <phoneticPr fontId="3" type="noConversion"/>
  </si>
  <si>
    <t>BLG 시작 시 월령 76% 달이 BLG영역에 들어와 BLG02,03,04,31,32,33,34,35,36,42,43 제외하고 관측 함/ BLG관측 후반엔 BLG04,31,32,33만 제외하고 관측 함</t>
    <phoneticPr fontId="3" type="noConversion"/>
  </si>
  <si>
    <t>S</t>
    <phoneticPr fontId="3" type="noConversion"/>
  </si>
  <si>
    <t>관측 전 돔 전원 recycle 함/ 돔셔터 오류 없음</t>
    <phoneticPr fontId="3" type="noConversion"/>
  </si>
  <si>
    <t>35s/21k 25s/25k</t>
    <phoneticPr fontId="3" type="noConversion"/>
  </si>
  <si>
    <t>40s/25k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</si>
</sst>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quotePrefix="1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0" zoomScale="145" zoomScaleNormal="145" workbookViewId="0">
      <selection activeCell="O76" sqref="O76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7">
        <v>45902</v>
      </c>
      <c r="D3" s="148"/>
      <c r="E3" s="1"/>
      <c r="F3" s="1"/>
      <c r="G3" s="1"/>
      <c r="H3" s="1"/>
      <c r="I3" s="1"/>
      <c r="J3" s="1"/>
      <c r="K3" s="62" t="s">
        <v>2</v>
      </c>
      <c r="L3" s="149">
        <f>(P31-(P32+P33))/P31*100</f>
        <v>100</v>
      </c>
      <c r="M3" s="149"/>
      <c r="N3" s="62" t="s">
        <v>3</v>
      </c>
      <c r="O3" s="149">
        <f>(P31-P33)/P31*100</f>
        <v>100</v>
      </c>
      <c r="P3" s="14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0.38124999999999998</v>
      </c>
      <c r="D9" s="8">
        <v>1.7</v>
      </c>
      <c r="E9" s="8">
        <v>7.3</v>
      </c>
      <c r="F9" s="8">
        <v>53.9</v>
      </c>
      <c r="G9" s="36" t="s">
        <v>198</v>
      </c>
      <c r="H9" s="8">
        <v>1.3</v>
      </c>
      <c r="I9" s="36">
        <v>76.400000000000006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1.2</v>
      </c>
      <c r="E10" s="8">
        <v>6</v>
      </c>
      <c r="F10" s="8">
        <v>58.1</v>
      </c>
      <c r="G10" s="36" t="s">
        <v>198</v>
      </c>
      <c r="H10" s="8">
        <v>1.6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0.79166666666666663</v>
      </c>
      <c r="D11" s="15">
        <v>1.6</v>
      </c>
      <c r="E11" s="15">
        <v>5.9</v>
      </c>
      <c r="F11" s="15">
        <v>59</v>
      </c>
      <c r="G11" s="36" t="s">
        <v>187</v>
      </c>
      <c r="H11" s="15">
        <v>1.1000000000000001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24.410416666666666</v>
      </c>
      <c r="D12" s="19">
        <f>AVERAGE(D9:D11)</f>
        <v>1.5</v>
      </c>
      <c r="E12" s="19">
        <f>AVERAGE(E9:E11)</f>
        <v>6.4000000000000012</v>
      </c>
      <c r="F12" s="20">
        <f>AVERAGE(F9:F11)</f>
        <v>57</v>
      </c>
      <c r="G12" s="21"/>
      <c r="H12" s="22">
        <f>AVERAGE(H9:H11)</f>
        <v>1.3333333333333333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184</v>
      </c>
      <c r="G16" s="27" t="s">
        <v>188</v>
      </c>
      <c r="H16" s="27" t="s">
        <v>183</v>
      </c>
      <c r="I16" s="113" t="s">
        <v>180</v>
      </c>
      <c r="J16" s="113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0.33124999999999999</v>
      </c>
      <c r="D17" s="28">
        <v>0.33194444444444443</v>
      </c>
      <c r="E17" s="28">
        <v>0.35416666666666669</v>
      </c>
      <c r="F17" s="28">
        <v>0.5854166666666667</v>
      </c>
      <c r="G17" s="28">
        <v>0.65069444444444446</v>
      </c>
      <c r="H17" s="28">
        <v>0.79305555555555551</v>
      </c>
      <c r="I17" s="28">
        <v>0.8208333333333333</v>
      </c>
      <c r="J17" s="28"/>
      <c r="K17" s="28"/>
      <c r="L17" s="28"/>
      <c r="M17" s="28"/>
      <c r="N17" s="28"/>
      <c r="O17" s="28"/>
      <c r="P17" s="28">
        <v>0.83263888888888893</v>
      </c>
    </row>
    <row r="18" spans="2:16" ht="14.1" customHeight="1" x14ac:dyDescent="0.35">
      <c r="B18" s="35" t="s">
        <v>42</v>
      </c>
      <c r="C18" s="27">
        <v>41543</v>
      </c>
      <c r="D18" s="27">
        <v>41544</v>
      </c>
      <c r="E18" s="27">
        <v>41559</v>
      </c>
      <c r="F18" s="27">
        <v>41708</v>
      </c>
      <c r="G18" s="27">
        <v>41751</v>
      </c>
      <c r="H18" s="27">
        <v>41845</v>
      </c>
      <c r="I18" s="27">
        <v>41857</v>
      </c>
      <c r="J18" s="27"/>
      <c r="K18" s="27"/>
      <c r="L18" s="27"/>
      <c r="M18" s="27"/>
      <c r="N18" s="27"/>
      <c r="O18" s="27"/>
      <c r="P18" s="114">
        <v>41868</v>
      </c>
    </row>
    <row r="19" spans="2:16" ht="14.1" customHeight="1" thickBot="1" x14ac:dyDescent="0.4">
      <c r="B19" s="13" t="s">
        <v>43</v>
      </c>
      <c r="C19" s="29"/>
      <c r="D19" s="27">
        <v>41556</v>
      </c>
      <c r="E19" s="30">
        <v>41707</v>
      </c>
      <c r="F19" s="30">
        <v>41750</v>
      </c>
      <c r="G19" s="30">
        <v>41844</v>
      </c>
      <c r="H19" s="30">
        <v>41856</v>
      </c>
      <c r="I19" s="30">
        <v>41867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13</v>
      </c>
      <c r="E20" s="33">
        <f>IF(ISNUMBER(E18),E19-E18+1,"")</f>
        <v>149</v>
      </c>
      <c r="F20" s="33">
        <f>IF(ISNUMBER(F18),F19-F18+1,"")</f>
        <v>43</v>
      </c>
      <c r="G20" s="33">
        <f>IF(ISNUMBER(G18),G19-G18+1,"")</f>
        <v>94</v>
      </c>
      <c r="H20" s="33">
        <f>IF(ISNUMBER(H18),H19-H18+1,"")</f>
        <v>12</v>
      </c>
      <c r="I20" s="33">
        <f t="shared" ref="I20:O20" si="0">IF(ISNUMBER(I18),I19-I18+1,"")</f>
        <v>11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 x14ac:dyDescent="0.35">
      <c r="B23" s="155"/>
      <c r="C23" s="112">
        <v>0.34166666666666667</v>
      </c>
      <c r="D23" s="112">
        <v>0.34375</v>
      </c>
      <c r="E23" s="36" t="s">
        <v>48</v>
      </c>
      <c r="F23" s="154" t="s">
        <v>190</v>
      </c>
      <c r="G23" s="154"/>
      <c r="H23" s="154"/>
      <c r="I23" s="154"/>
      <c r="J23" s="102">
        <v>0.82222222222222219</v>
      </c>
      <c r="K23" s="102">
        <v>0.82222222222222219</v>
      </c>
      <c r="L23" s="112" t="s">
        <v>164</v>
      </c>
      <c r="M23" s="154" t="s">
        <v>201</v>
      </c>
      <c r="N23" s="154"/>
      <c r="O23" s="154"/>
      <c r="P23" s="154"/>
    </row>
    <row r="24" spans="2:16" ht="13.5" customHeight="1" x14ac:dyDescent="0.35">
      <c r="B24" s="155"/>
      <c r="C24" s="102"/>
      <c r="D24" s="102"/>
      <c r="E24" s="109" t="s">
        <v>177</v>
      </c>
      <c r="F24" s="154"/>
      <c r="G24" s="154"/>
      <c r="H24" s="154"/>
      <c r="I24" s="154"/>
      <c r="J24" s="102"/>
      <c r="K24" s="102"/>
      <c r="L24" s="36" t="s">
        <v>175</v>
      </c>
      <c r="M24" s="154"/>
      <c r="N24" s="154"/>
      <c r="O24" s="154"/>
      <c r="P24" s="154"/>
    </row>
    <row r="25" spans="2:16" ht="13.5" customHeight="1" x14ac:dyDescent="0.35">
      <c r="B25" s="155"/>
      <c r="C25" s="112">
        <v>0.34791666666666665</v>
      </c>
      <c r="D25" s="112">
        <v>0.34791666666666665</v>
      </c>
      <c r="E25" s="109" t="s">
        <v>170</v>
      </c>
      <c r="F25" s="154" t="s">
        <v>189</v>
      </c>
      <c r="G25" s="154"/>
      <c r="H25" s="154"/>
      <c r="I25" s="154"/>
      <c r="J25" s="102">
        <v>0.8256944444444444</v>
      </c>
      <c r="K25" s="102">
        <v>0.82708333333333328</v>
      </c>
      <c r="L25" s="36" t="s">
        <v>49</v>
      </c>
      <c r="M25" s="154" t="s">
        <v>200</v>
      </c>
      <c r="N25" s="154"/>
      <c r="O25" s="154"/>
      <c r="P25" s="154"/>
    </row>
    <row r="26" spans="2:16" ht="13.5" customHeight="1" x14ac:dyDescent="0.35">
      <c r="B26" s="155"/>
      <c r="C26" s="102"/>
      <c r="D26" s="102"/>
      <c r="E26" s="109" t="s">
        <v>164</v>
      </c>
      <c r="F26" s="154"/>
      <c r="G26" s="154"/>
      <c r="H26" s="154"/>
      <c r="I26" s="154"/>
      <c r="J26" s="102"/>
      <c r="K26" s="102"/>
      <c r="L26" s="36" t="s">
        <v>176</v>
      </c>
      <c r="M26" s="154"/>
      <c r="N26" s="154"/>
      <c r="O26" s="154"/>
      <c r="P26" s="15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0.20555555555555555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0.1423611111111111</v>
      </c>
      <c r="P30" s="46">
        <f>SUM(C30:J30,L30:N30)</f>
        <v>0.26805555555555555</v>
      </c>
    </row>
    <row r="31" spans="2:16" ht="14.1" customHeight="1" x14ac:dyDescent="0.35">
      <c r="B31" s="37" t="s">
        <v>169</v>
      </c>
      <c r="C31" s="47">
        <v>0.23125000000000001</v>
      </c>
      <c r="D31" s="7">
        <v>0.1423611111111111</v>
      </c>
      <c r="E31" s="7">
        <v>6.5277777777777782E-2</v>
      </c>
      <c r="F31" s="7"/>
      <c r="G31" s="7"/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0.45624999999999999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0.23125000000000001</v>
      </c>
      <c r="D34" s="106">
        <f t="shared" ref="D34:P34" si="1">D31-D32-D33</f>
        <v>0.1423611111111111</v>
      </c>
      <c r="E34" s="106">
        <f t="shared" si="1"/>
        <v>6.5277777777777782E-2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1.7361111111111112E-2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0.45624999999999999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7" t="s">
        <v>67</v>
      </c>
      <c r="C36" s="144" t="s">
        <v>196</v>
      </c>
      <c r="D36" s="145"/>
      <c r="E36" s="144" t="s">
        <v>191</v>
      </c>
      <c r="F36" s="145"/>
      <c r="G36" s="144" t="s">
        <v>194</v>
      </c>
      <c r="H36" s="145"/>
      <c r="I36" s="144" t="s">
        <v>195</v>
      </c>
      <c r="J36" s="145"/>
      <c r="K36" s="144"/>
      <c r="L36" s="145"/>
      <c r="M36" s="144"/>
      <c r="N36" s="145"/>
      <c r="O36" s="117"/>
      <c r="P36" s="117"/>
    </row>
    <row r="37" spans="2:16" ht="18" customHeight="1" x14ac:dyDescent="0.35">
      <c r="B37" s="158"/>
      <c r="C37" s="144"/>
      <c r="D37" s="145"/>
      <c r="E37" s="117"/>
      <c r="F37" s="117"/>
      <c r="G37" s="117"/>
      <c r="H37" s="117"/>
      <c r="I37" s="117"/>
      <c r="J37" s="117"/>
      <c r="K37" s="117"/>
      <c r="L37" s="117"/>
      <c r="M37" s="144"/>
      <c r="N37" s="145"/>
      <c r="O37" s="117"/>
      <c r="P37" s="117"/>
    </row>
    <row r="38" spans="2:16" ht="18" customHeight="1" x14ac:dyDescent="0.35">
      <c r="B38" s="15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9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35">
      <c r="B44" s="121" t="s">
        <v>197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 t="s">
        <v>193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 t="s">
        <v>192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2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83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83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9" t="s">
        <v>167</v>
      </c>
      <c r="C53" s="190"/>
      <c r="D53" s="111"/>
      <c r="E53" s="111"/>
      <c r="F53" s="111"/>
      <c r="G53" s="191"/>
      <c r="H53" s="190"/>
      <c r="I53" s="190"/>
      <c r="J53" s="190"/>
      <c r="K53" s="190"/>
      <c r="L53" s="190"/>
      <c r="M53" s="190"/>
      <c r="N53" s="190"/>
      <c r="O53" s="190"/>
      <c r="P53" s="192"/>
    </row>
    <row r="54" spans="2:16" ht="14.1" customHeight="1" thickTop="1" thickBot="1" x14ac:dyDescent="0.4">
      <c r="B54" s="184" t="s">
        <v>179</v>
      </c>
      <c r="C54" s="185"/>
      <c r="D54" s="185"/>
      <c r="E54" s="185"/>
      <c r="F54" s="108">
        <v>536</v>
      </c>
      <c r="G54" s="186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35"/>
    <row r="56" spans="2:16" ht="17.25" customHeight="1" x14ac:dyDescent="0.35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00000000000001" customHeight="1" x14ac:dyDescent="0.35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00000000000001" customHeight="1" x14ac:dyDescent="0.35">
      <c r="B59" s="173" t="s">
        <v>76</v>
      </c>
      <c r="C59" s="161"/>
      <c r="D59" s="58">
        <v>7</v>
      </c>
      <c r="E59" s="173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00000000000001" customHeight="1" x14ac:dyDescent="0.35">
      <c r="B60" s="173" t="s">
        <v>81</v>
      </c>
      <c r="C60" s="161"/>
      <c r="D60" s="58" t="b">
        <v>1</v>
      </c>
      <c r="E60" s="173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00000000000001" customHeight="1" x14ac:dyDescent="0.35">
      <c r="B61" s="173" t="s">
        <v>86</v>
      </c>
      <c r="C61" s="161"/>
      <c r="D61" s="58" t="b">
        <v>1</v>
      </c>
      <c r="E61" s="173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00000000000001" customHeight="1" x14ac:dyDescent="0.35">
      <c r="B62" s="160" t="s">
        <v>88</v>
      </c>
      <c r="C62" s="161"/>
      <c r="D62" s="58">
        <v>1</v>
      </c>
      <c r="E62" s="173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00000000000001" customHeight="1" x14ac:dyDescent="0.35">
      <c r="B63" s="160" t="s">
        <v>94</v>
      </c>
      <c r="C63" s="161"/>
      <c r="D63" s="58">
        <v>1</v>
      </c>
      <c r="E63" s="173" t="s">
        <v>95</v>
      </c>
      <c r="F63" s="161"/>
      <c r="G63" s="58" t="b">
        <v>1</v>
      </c>
      <c r="H63" s="64"/>
      <c r="I63" s="65"/>
      <c r="J63" s="66"/>
      <c r="K63" s="160" t="s">
        <v>96</v>
      </c>
      <c r="L63" s="161"/>
      <c r="M63" s="58" t="b">
        <v>1</v>
      </c>
      <c r="N63" s="162" t="s">
        <v>165</v>
      </c>
      <c r="O63" s="161"/>
      <c r="P63" s="58" t="b">
        <v>1</v>
      </c>
    </row>
    <row r="64" spans="2:16" ht="20.100000000000001" customHeight="1" x14ac:dyDescent="0.35">
      <c r="B64" s="160" t="s">
        <v>97</v>
      </c>
      <c r="C64" s="161"/>
      <c r="D64" s="58" t="b">
        <v>0</v>
      </c>
      <c r="E64" s="173" t="s">
        <v>98</v>
      </c>
      <c r="F64" s="161"/>
      <c r="G64" s="58" t="b">
        <v>1</v>
      </c>
      <c r="H64" s="67"/>
      <c r="I64" s="68"/>
      <c r="J64" s="69"/>
      <c r="K64" s="180" t="s">
        <v>99</v>
      </c>
      <c r="L64" s="18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3" t="s">
        <v>162</v>
      </c>
      <c r="F65" s="161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4" t="s">
        <v>105</v>
      </c>
      <c r="C69" s="174"/>
      <c r="D69" s="77"/>
      <c r="E69" s="77"/>
      <c r="F69" s="176" t="s">
        <v>106</v>
      </c>
      <c r="G69" s="178" t="s">
        <v>107</v>
      </c>
      <c r="H69" s="77"/>
      <c r="I69" s="174" t="s">
        <v>108</v>
      </c>
      <c r="J69" s="17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5"/>
      <c r="C70" s="175"/>
      <c r="D70" s="81"/>
      <c r="E70" s="82"/>
      <c r="F70" s="177"/>
      <c r="G70" s="179"/>
      <c r="H70" s="83"/>
      <c r="I70" s="175"/>
      <c r="J70" s="17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-162.30000000000001</v>
      </c>
      <c r="D72" s="60">
        <v>-164.5</v>
      </c>
      <c r="E72" s="96" t="s">
        <v>118</v>
      </c>
      <c r="F72" s="60">
        <v>19.600000000000001</v>
      </c>
      <c r="G72" s="60">
        <v>20.100000000000001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-156.69999999999999</v>
      </c>
      <c r="D73" s="60">
        <v>-160.69999999999999</v>
      </c>
      <c r="E73" s="98" t="s">
        <v>122</v>
      </c>
      <c r="F73" s="60">
        <v>31.4</v>
      </c>
      <c r="G73" s="60">
        <v>29.6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-203.7</v>
      </c>
      <c r="D74" s="60">
        <v>-204.2</v>
      </c>
      <c r="E74" s="98" t="s">
        <v>127</v>
      </c>
      <c r="F74" s="116">
        <v>10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-125.4</v>
      </c>
      <c r="D75" s="60">
        <v>-132.5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1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31.2</v>
      </c>
      <c r="D76" s="60">
        <v>28.8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28.9</v>
      </c>
      <c r="D77" s="60">
        <v>27.4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23.9</v>
      </c>
      <c r="D78" s="60">
        <v>22.5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22.3</v>
      </c>
      <c r="D79" s="60">
        <v>21</v>
      </c>
      <c r="E79" s="96" t="s">
        <v>152</v>
      </c>
      <c r="F79" s="60">
        <v>16</v>
      </c>
      <c r="G79" s="60">
        <v>7.8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1.22E-5</v>
      </c>
      <c r="D80" s="115">
        <v>1.22E-5</v>
      </c>
      <c r="E80" s="98" t="s">
        <v>157</v>
      </c>
      <c r="F80" s="60">
        <v>38.1</v>
      </c>
      <c r="G80" s="60">
        <v>64.599999999999994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0" t="s">
        <v>161</v>
      </c>
      <c r="C84" s="150"/>
    </row>
    <row r="85" spans="2:16" ht="15" customHeight="1" x14ac:dyDescent="0.35">
      <c r="B85" s="151" t="s">
        <v>185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35">
      <c r="B86" s="118" t="s">
        <v>199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8" t="s">
        <v>186</v>
      </c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 x14ac:dyDescent="0.35">
      <c r="B88" s="124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24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24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24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24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24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24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24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24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24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24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2025-09-02T20:03:26Z</dcterms:modified>
</cp:coreProperties>
</file>