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1655D9D9-DD8C-457B-A663-D6284D283F94}" xr6:coauthVersionLast="47" xr6:coauthVersionMax="47" xr10:uidLastSave="{00000000-0000-0000-0000-000000000000}"/>
  <bookViews>
    <workbookView xWindow="25608" yWindow="1437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<sst xmlns="http://schemas.openxmlformats.org/spreadsheetml/2006/main" count="208" uniqueCount="193">
  <si>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</si>
  <si>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</si>
  <si>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</si>
  <si>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</si>
  <si>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</si>
  <si>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</si>
  <si>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</si>
  <si>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</si>
  <si>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</si>
  <si>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</si>
  <si>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</si>
  <si>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</si>
  <si>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</si>
  <si>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</si>
  <si>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</si>
  <si>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</si>
  <si>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</si>
  <si>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</si>
  <si>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</si>
  <si>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</si>
  <si>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</si>
  <si>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</si>
  <si>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</si>
  <si>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</si>
  <si>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</si>
  <si>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</si>
  <si>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</si>
  <si>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</si>
  <si>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</si>
  <si>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</si>
  <si>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</si>
  <si>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</si>
  <si>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</si>
  <si>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</si>
  <si>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</si>
  <si>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</si>
  <si>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</si>
  <si>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</si>
  <si>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</si>
  <si>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</si>
  <si>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</si>
  <si>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</si>
  <si>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</si>
  <si>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</si>
  <si>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</si>
  <si>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</si>
  <si>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</si>
  <si>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</si>
  <si>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</si>
  <si>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</si>
  <si>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</si>
  <si>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</si>
  <si>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</si>
  <si>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</si>
  <si>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</si>
  <si>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</si>
  <si>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</si>
  <si>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</si>
  <si>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</si>
  <si>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</si>
  <si>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</si>
  <si>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</si>
  <si>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</si>
  <si>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</si>
  <si>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</si>
  <si>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</si>
  <si>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</si>
  <si>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</si>
  <si>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</si>
  <si>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</si>
  <si>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</si>
  <si>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</si>
  <si>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</si>
  <si>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</si>
  <si>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</si>
  <si>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</si>
  <si>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</si>
  <si>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</si>
  <si>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</si>
  <si>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</si>
  <si>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</si>
  <si>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</si>
  <si>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</si>
  <si>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</si>
  <si>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</si>
  <si>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</si>
  <si>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</si>
  <si>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</si>
  <si>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</si>
  <si>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</si>
  <si>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</si>
  <si>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</si>
  <si>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</si>
  <si>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</si>
  <si>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</si>
  <si>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</si>
  <si>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</si>
  <si>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</si>
  <si>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</si>
  <si>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</si>
  <si>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</si>
  <si>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</si>
  <si>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</si>
  <si>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</si>
  <si>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</si>
  <si>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</si>
  <si>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</si>
  <si>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</si>
  <si>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</si>
  <si>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</si>
  <si>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</si>
  <si>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</si>
  <si>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</si>
  <si>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</si>
  <si>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</si>
  <si>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</si>
  <si>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</si>
  <si>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</si>
  <si>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</si>
  <si>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</si>
  <si>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</si>
  <si>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</si>
  <si>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</si>
  <si>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</si>
  <si>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</si>
  <si>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</si>
  <si>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</si>
  <si>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</si>
  <si>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</si>
  <si>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</si>
  <si>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</si>
  <si>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</si>
  <si>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</si>
  <si>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</si>
  <si>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</si>
  <si>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</si>
  <si>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</si>
  <si>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</si>
  <si>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</si>
  <si>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</si>
  <si>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</si>
  <si>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</si>
  <si>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</si>
  <si>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</si>
  <si>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</si>
  <si>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</si>
  <si>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</si>
  <si>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</si>
  <si>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</si>
  <si>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</si>
  <si>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</si>
  <si>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</si>
  <si>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</si>
  <si>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</si>
  <si>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</si>
  <si>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</si>
  <si>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</si>
  <si>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</si>
  <si>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</si>
  <si>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</si>
  <si>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</si>
  <si>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</si>
  <si>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</si>
  <si>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</si>
  <si>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</si>
  <si>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</si>
  <si>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</si>
  <si>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</si>
  <si>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</si>
  <si>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</si>
  <si>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</si>
  <si>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</si>
  <si>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</si>
  <si>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</si>
  <si>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</si>
  <si>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</si>
  <si>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</si>
  <si>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</si>
  <si>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</si>
  <si>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</si>
  <si>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</si>
  <si>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</si>
  <si>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</si>
  <si>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월령 40%이하 - 방풍막 해제</t>
    <phoneticPr fontId="3" type="noConversion"/>
  </si>
  <si>
    <t>-</t>
    <phoneticPr fontId="3" type="noConversion"/>
  </si>
  <si>
    <t>BLG-DEEPS</t>
    <phoneticPr fontId="3" type="noConversion"/>
  </si>
  <si>
    <t>[8:00] 높은 습도(vaisala 85%/ 2.3m 95%)및 짙은 구름으로 인한 관측 대기/ [11:53] 관측 재개</t>
    <phoneticPr fontId="3" type="noConversion"/>
  </si>
  <si>
    <t>M_033567-033568:T</t>
    <phoneticPr fontId="3" type="noConversion"/>
  </si>
  <si>
    <t>[12:03-12:40] 옅은 구름의 영향 있음</t>
    <phoneticPr fontId="3" type="noConversion"/>
  </si>
  <si>
    <t>M_033629-033630:T</t>
    <phoneticPr fontId="3" type="noConversion"/>
  </si>
  <si>
    <t>DIR-KSP</t>
    <phoneticPr fontId="3" type="noConversion"/>
  </si>
  <si>
    <t>C_033643-033683</t>
    <phoneticPr fontId="3" type="noConversion"/>
  </si>
  <si>
    <t>[16:20] 짙은 구름 및 높은 습도(viasala 82%/ topring 85.3%/ 2.3m 94%)로 인한 관측 대기/ [19:00]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</si>
</sst>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6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45869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40.909090909090914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0.36944444444444446</v>
      </c>
      <c r="D9" s="8" t="s">
        <v>184</v>
      </c>
      <c r="E9" s="8">
        <v>4.3</v>
      </c>
      <c r="F9" s="8">
        <v>82.4</v>
      </c>
      <c r="G9" s="36">
        <v>122</v>
      </c>
      <c r="H9" s="8">
        <v>4.9000000000000004</v>
      </c>
      <c r="I9" s="36">
        <v>36.6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3.1</v>
      </c>
      <c r="E10" s="8">
        <v>3</v>
      </c>
      <c r="F10" s="8">
        <v>83.5</v>
      </c>
      <c r="G10" s="36">
        <v>88</v>
      </c>
      <c r="H10" s="8">
        <v>4.3</v>
      </c>
      <c r="I10" s="11"/>
      <c r="J10" s="9">
        <f>IF(L10, 1, 0) + IF(M10, 2, 0) + IF(N10, 4, 0) + IF(O10, 8, 0) + IF(P10, 16, 0)</f>
        <v>5</v>
      </c>
      <c r="K10" s="12" t="b">
        <v>0</v>
      </c>
      <c r="L10" s="12" t="b">
        <v>1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0.79166666666666663</v>
      </c>
      <c r="D11" s="15" t="s">
        <v>184</v>
      </c>
      <c r="E11" s="15">
        <v>3.1</v>
      </c>
      <c r="F11" s="15">
        <v>80.3</v>
      </c>
      <c r="G11" s="36">
        <v>117</v>
      </c>
      <c r="H11" s="15">
        <v>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24.422222222222224</v>
      </c>
      <c r="D12" s="19">
        <f>AVERAGE(D9:D11)</f>
        <v>3.1</v>
      </c>
      <c r="E12" s="19">
        <f>AVERAGE(E9:E11)</f>
        <v>3.4666666666666668</v>
      </c>
      <c r="F12" s="20">
        <f>AVERAGE(F9:F11)</f>
        <v>82.066666666666663</v>
      </c>
      <c r="G12" s="21"/>
      <c r="H12" s="22">
        <f>AVERAGE(H9:H11)</f>
        <v>5.0666666666666664</v>
      </c>
      <c r="I12" s="23"/>
      <c r="J12" s="24">
        <f>AVERAGE(J9:J11)</f>
        <v>9.6666666666666661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185</v>
      </c>
      <c r="G16" s="27" t="s">
        <v>181</v>
      </c>
      <c r="H16" s="27" t="s">
        <v>190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0.32083333333333336</v>
      </c>
      <c r="D17" s="28">
        <v>0.3215277777777778</v>
      </c>
      <c r="E17" s="28">
        <v>0.50208333333333333</v>
      </c>
      <c r="F17" s="28">
        <v>0.55763888888888891</v>
      </c>
      <c r="G17" s="28">
        <v>0.5756944444444444</v>
      </c>
      <c r="H17" s="28">
        <v>0.67638888888888893</v>
      </c>
      <c r="I17" s="28">
        <v>0.79305555555555551</v>
      </c>
      <c r="J17" s="28"/>
      <c r="K17" s="28"/>
      <c r="L17" s="28"/>
      <c r="M17" s="28"/>
      <c r="N17" s="28"/>
      <c r="O17" s="28"/>
      <c r="P17" s="28">
        <v>0.79652777777777772</v>
      </c>
    </row>
    <row r="18" spans="2:16" ht="14.1" customHeight="1" x14ac:dyDescent="0.35">
      <c r="B18" s="35" t="s">
        <v>42</v>
      </c>
      <c r="C18" s="27">
        <v>33558</v>
      </c>
      <c r="D18" s="27">
        <v>33559</v>
      </c>
      <c r="E18" s="27">
        <v>33567</v>
      </c>
      <c r="F18" s="27">
        <v>33604</v>
      </c>
      <c r="G18" s="27">
        <v>33616</v>
      </c>
      <c r="H18" s="27">
        <v>33681</v>
      </c>
      <c r="I18" s="27">
        <v>33684</v>
      </c>
      <c r="J18" s="27"/>
      <c r="K18" s="27"/>
      <c r="L18" s="27"/>
      <c r="M18" s="27"/>
      <c r="N18" s="27"/>
      <c r="O18" s="27"/>
      <c r="P18" s="114">
        <v>33689</v>
      </c>
    </row>
    <row r="19" spans="2:16" ht="14.1" customHeight="1" thickBot="1" x14ac:dyDescent="0.4">
      <c r="B19" s="13" t="s">
        <v>43</v>
      </c>
      <c r="C19" s="29"/>
      <c r="D19" s="27">
        <v>33563</v>
      </c>
      <c r="E19" s="30">
        <v>33603</v>
      </c>
      <c r="F19" s="30">
        <v>33615</v>
      </c>
      <c r="G19" s="30">
        <v>33680</v>
      </c>
      <c r="H19" s="30">
        <v>33683</v>
      </c>
      <c r="I19" s="30">
        <v>33688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37</v>
      </c>
      <c r="F20" s="33">
        <f>IF(ISNUMBER(F18),F19-F18+1,"")</f>
        <v>12</v>
      </c>
      <c r="G20" s="33">
        <f>IF(ISNUMBER(G18),G19-G18+1,"")</f>
        <v>65</v>
      </c>
      <c r="H20" s="33">
        <f>IF(ISNUMBER(H18),H19-H18+1,"")</f>
        <v>3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0.30763888888888891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0.13541666666666666</v>
      </c>
      <c r="O30" s="45"/>
      <c r="P30" s="46">
        <f>SUM(C30:J30,L30:N30)</f>
        <v>0.44305555555555554</v>
      </c>
    </row>
    <row r="31" spans="2:16" ht="14.1" customHeight="1" x14ac:dyDescent="0.35">
      <c r="B31" s="37" t="s">
        <v>169</v>
      </c>
      <c r="C31" s="47">
        <v>0.29097222222222224</v>
      </c>
      <c r="D31" s="7">
        <v>0.13541666666666666</v>
      </c>
      <c r="E31" s="7"/>
      <c r="F31" s="7"/>
      <c r="G31" s="7">
        <v>1.6666666666666666E-2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0.44305555555555559</v>
      </c>
    </row>
    <row r="32" spans="2:16" ht="14.1" customHeight="1" x14ac:dyDescent="0.35">
      <c r="B32" s="37" t="s">
        <v>65</v>
      </c>
      <c r="C32" s="49">
        <v>0.12916666666666668</v>
      </c>
      <c r="D32" s="50">
        <v>0.13263888888888889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0.26180555555555557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0.16180555555555556</v>
      </c>
      <c r="D34" s="106">
        <f t="shared" ref="D34:P34" si="1">D31-D32-D33</f>
        <v>2.7777777777777679E-3</v>
      </c>
      <c r="E34" s="106">
        <f t="shared" si="1"/>
        <v>0</v>
      </c>
      <c r="F34" s="106">
        <f t="shared" si="1"/>
        <v>0</v>
      </c>
      <c r="G34" s="106">
        <f t="shared" si="1"/>
        <v>1.6666666666666666E-2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0.18125000000000002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187</v>
      </c>
      <c r="D36" s="145"/>
      <c r="E36" s="144" t="s">
        <v>189</v>
      </c>
      <c r="F36" s="145"/>
      <c r="G36" s="144" t="s">
        <v>191</v>
      </c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186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188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192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258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-162.19999999999999</v>
      </c>
      <c r="D72" s="60">
        <v>-164.8</v>
      </c>
      <c r="E72" s="96" t="s">
        <v>118</v>
      </c>
      <c r="F72" s="60">
        <v>19.7</v>
      </c>
      <c r="G72" s="60">
        <v>19.399999999999999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-156.69999999999999</v>
      </c>
      <c r="D73" s="60">
        <v>-161</v>
      </c>
      <c r="E73" s="98" t="s">
        <v>122</v>
      </c>
      <c r="F73" s="60">
        <v>39.200000000000003</v>
      </c>
      <c r="G73" s="60">
        <v>35.4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-204.3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-125.3</v>
      </c>
      <c r="D75" s="60">
        <v>-133.4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</v>
      </c>
      <c r="D76" s="60">
        <v>28.9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28.4</v>
      </c>
      <c r="D77" s="60">
        <v>27.3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23.5</v>
      </c>
      <c r="D78" s="60">
        <v>22.3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21.8</v>
      </c>
      <c r="D79" s="60">
        <v>20.8</v>
      </c>
      <c r="E79" s="96" t="s">
        <v>152</v>
      </c>
      <c r="F79" s="60">
        <v>15.8</v>
      </c>
      <c r="G79" s="60">
        <v>6.4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1.03E-5</v>
      </c>
      <c r="D80" s="115">
        <v>1.06E-5</v>
      </c>
      <c r="E80" s="98" t="s">
        <v>157</v>
      </c>
      <c r="F80" s="60">
        <v>47.9</v>
      </c>
      <c r="G80" s="60">
        <v>75.7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2025-07-31T19:11:31Z</dcterms:modified>
</cp:coreProperties>
</file>