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7\"/>
    </mc:Choice>
  </mc:AlternateContent>
  <xr:revisionPtr revIDLastSave="0" documentId="13_ncr:1_{AB54E96A-F0A9-4E2D-99E0-A0FBE6C96FEA}" xr6:coauthVersionLast="47" xr6:coauthVersionMax="47" xr10:uidLastSave="{00000000-0000-0000-0000-000000000000}"/>
  <bookViews>
    <workbookView xWindow="25236" yWindow="10032" windowWidth="18216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<sst xmlns="http://schemas.openxmlformats.org/spreadsheetml/2006/main" count="223" uniqueCount="210">
  <si>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</si>
  <si>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</si>
  <si>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</si>
  <si>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</si>
  <si>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</si>
  <si>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</si>
  <si>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</si>
  <si>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</si>
  <si>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</si>
  <si>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</si>
  <si>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</si>
  <si>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</si>
  <si>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</si>
  <si>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</si>
  <si>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</si>
  <si>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</si>
  <si>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</si>
  <si>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</si>
  <si>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</si>
  <si>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</si>
  <si>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</si>
  <si>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</si>
  <si>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</si>
  <si>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</si>
  <si>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</si>
  <si>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</si>
  <si>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</si>
  <si>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</si>
  <si>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</si>
  <si>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</si>
  <si>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</si>
  <si>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</si>
  <si>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</si>
  <si>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</si>
  <si>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</si>
  <si>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</si>
  <si>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</si>
  <si>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</si>
  <si>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</si>
  <si>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</si>
  <si>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</si>
  <si>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</si>
  <si>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</si>
  <si>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</si>
  <si>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</si>
  <si>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</si>
  <si>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</si>
  <si>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</si>
  <si>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</si>
  <si>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</si>
  <si>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</si>
  <si>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</si>
  <si>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</si>
  <si>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</si>
  <si>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</si>
  <si>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</si>
  <si>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</si>
  <si>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</si>
  <si>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</si>
  <si>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</si>
  <si>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</si>
  <si>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</si>
  <si>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</si>
  <si>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</si>
  <si>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</si>
  <si>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</si>
  <si>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</si>
  <si>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</si>
  <si>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</si>
  <si>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</si>
  <si>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</si>
  <si>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</si>
  <si>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</si>
  <si>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</si>
  <si>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</si>
  <si>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</si>
  <si>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</si>
  <si>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</si>
  <si>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</si>
  <si>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</si>
  <si>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</si>
  <si>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</si>
  <si>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</si>
  <si>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</si>
  <si>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</si>
  <si>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</si>
  <si>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</si>
  <si>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</si>
  <si>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</si>
  <si>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</si>
  <si>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</si>
  <si>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</si>
  <si>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</si>
  <si>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</si>
  <si>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</si>
  <si>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</si>
  <si>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</si>
  <si>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</si>
  <si>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</si>
  <si>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</si>
  <si>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</si>
  <si>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</si>
  <si>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</si>
  <si>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</si>
  <si>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</si>
  <si>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</si>
  <si>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</si>
  <si>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</si>
  <si>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</si>
  <si>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</si>
  <si>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</si>
  <si>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</si>
  <si>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</si>
  <si>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</si>
  <si>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</si>
  <si>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</si>
  <si>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</si>
  <si>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</si>
  <si>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</si>
  <si>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</si>
  <si>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</si>
  <si>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</si>
  <si>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</si>
  <si>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</si>
  <si>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</si>
  <si>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</si>
  <si>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</si>
  <si>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</si>
  <si>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</si>
  <si>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</si>
  <si>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</si>
  <si>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</si>
  <si>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</si>
  <si>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</si>
  <si>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</si>
  <si>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</si>
  <si>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</si>
  <si>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</si>
  <si>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</si>
  <si>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</si>
  <si>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</si>
  <si>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</si>
  <si>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</si>
  <si>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</si>
  <si>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</si>
  <si>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</si>
  <si>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</si>
  <si>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</si>
  <si>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</si>
  <si>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</si>
  <si>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</si>
  <si>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</si>
  <si>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</si>
  <si>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</si>
  <si>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</si>
  <si>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</si>
  <si>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</si>
  <si>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</si>
  <si>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</si>
  <si>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</si>
  <si>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</si>
  <si>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</si>
  <si>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</si>
  <si>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</si>
  <si>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</si>
  <si>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</si>
  <si>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</si>
  <si>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</si>
  <si>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</si>
  <si>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</si>
  <si>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</si>
  <si>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</si>
  <si>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</si>
  <si>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</si>
  <si>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</si>
  <si>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</si>
  <si>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</si>
  <si>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</si>
  <si>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</si>
  <si>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</si>
  <si>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</si>
  <si>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TMT</t>
    <phoneticPr fontId="3" type="noConversion"/>
  </si>
  <si>
    <t>김예은</t>
    <phoneticPr fontId="3" type="noConversion"/>
  </si>
  <si>
    <t>월령 40% 이상으로 방풍막 연결</t>
    <phoneticPr fontId="3" type="noConversion"/>
  </si>
  <si>
    <t>NE</t>
    <phoneticPr fontId="3" type="noConversion"/>
  </si>
  <si>
    <t>ENG-KSP</t>
    <phoneticPr fontId="3" type="noConversion"/>
  </si>
  <si>
    <t>BLG-KSP</t>
    <phoneticPr fontId="3" type="noConversion"/>
  </si>
  <si>
    <t>E_028650-028660</t>
    <phoneticPr fontId="3" type="noConversion"/>
  </si>
  <si>
    <t>E_028650-028660 BLG영역 중앙에 보름달이 들어와 영상이 포화 됨/ 이후 KSP 관측 함</t>
    <phoneticPr fontId="3" type="noConversion"/>
  </si>
  <si>
    <t>E_028661</t>
    <phoneticPr fontId="3" type="noConversion"/>
  </si>
  <si>
    <t>E_028661 shutter가 망원경을 따라가지 않아 영상 일부가 방풍막에 가려져 재관측 함/ AUX shutter 재실행 후 정상화</t>
    <phoneticPr fontId="3" type="noConversion"/>
  </si>
  <si>
    <t>15s/25k 20s/26k</t>
    <phoneticPr fontId="3" type="noConversion"/>
  </si>
  <si>
    <t>17s/23k 21s/20k</t>
    <phoneticPr fontId="3" type="noConversion"/>
  </si>
  <si>
    <t>M_028736-028737:N</t>
    <phoneticPr fontId="3" type="noConversion"/>
  </si>
  <si>
    <t>[8:46]/[11:33]/11:43]/[12:03]/[12:27]/[12:35]/ AUX shutter 재실행: 6회</t>
    <phoneticPr fontId="3" type="noConversion"/>
  </si>
  <si>
    <t>[12:30] 짙은 구름으로 인한 관측 대기/[14:40] 관측 재개</t>
    <phoneticPr fontId="3" type="noConversion"/>
  </si>
  <si>
    <t>[16:00-16:35] IC G 연속 crush로 그래프 기록 없음</t>
    <phoneticPr fontId="3" type="noConversion"/>
  </si>
  <si>
    <t>M_028806-028807:M</t>
    <phoneticPr fontId="3" type="noConversion"/>
  </si>
  <si>
    <t>L_028691-028753</t>
    <phoneticPr fontId="3" type="noConversion"/>
  </si>
  <si>
    <t>E_028755-028757</t>
    <phoneticPr fontId="3" type="noConversion"/>
  </si>
  <si>
    <t>C_028692-028807</t>
    <phoneticPr fontId="3" type="noConversion"/>
  </si>
  <si>
    <t>E_028755-028757 BLG영역 관측 테스트 영상</t>
    <phoneticPr fontId="3" type="noConversion"/>
  </si>
  <si>
    <t>AUX shutter에는 EL16.9뜸) AUX shutter를 재실행하고 돔셔터를 완전히 닫은 후 autosync를 작동함/ 정상화 됨</t>
    <phoneticPr fontId="3" type="noConversion"/>
  </si>
  <si>
    <t xml:space="preserve">[11:43] 동일한 오류로 인해 AUX shutter를 재실행 했으나 돔셔터가 자기 위치를 인식하지 못함(실제 EL34이고 카메라 상으로도 돔셔터가 열려 있음/ </t>
    <phoneticPr fontId="3" type="noConversion"/>
  </si>
  <si>
    <t>AUX shutter 재실행&gt;돔셔터 초기화&gt; 돔전원 재가동: 1회(잦은 오류로 관측 대기 중 실행 함/ 이후 문제 발생 없음)</t>
    <phoneticPr fontId="3" type="noConversion"/>
  </si>
  <si>
    <t>25s/26k 15s/24k</t>
    <phoneticPr fontId="3" type="noConversion"/>
  </si>
  <si>
    <t>38s/26k 25s/28k</t>
    <phoneticPr fontId="3" type="noConversion"/>
  </si>
  <si>
    <t>NW</t>
    <phoneticPr fontId="3" type="noConversion"/>
  </si>
  <si>
    <t>WSW</t>
    <phoneticPr fontId="3" type="noConversion"/>
  </si>
  <si>
    <t>DS9(영상화인) 3회 꺼짐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</si>
</sst>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zoomScale="145" zoomScaleNormal="145" workbookViewId="0">
      <selection activeCell="D81" sqref="D81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46" t="s">
        <v>0</v>
      </c>
      <c r="C2" s="14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7">
        <v>45847</v>
      </c>
      <c r="D3" s="148"/>
      <c r="E3" s="1"/>
      <c r="F3" s="1"/>
      <c r="G3" s="1"/>
      <c r="H3" s="1"/>
      <c r="I3" s="1"/>
      <c r="J3" s="1"/>
      <c r="K3" s="62" t="s">
        <v>2</v>
      </c>
      <c r="L3" s="149">
        <f>(P31-(P32+P33))/P31*100</f>
        <v>80.05822416302766</v>
      </c>
      <c r="M3" s="149"/>
      <c r="N3" s="62" t="s">
        <v>3</v>
      </c>
      <c r="O3" s="149">
        <f>(P31-P33)/P31*100</f>
        <v>100</v>
      </c>
      <c r="P3" s="149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6" t="s">
        <v>6</v>
      </c>
      <c r="C7" s="14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0.36249999999999999</v>
      </c>
      <c r="D9" s="8">
        <v>1.7</v>
      </c>
      <c r="E9" s="8">
        <v>10.199999999999999</v>
      </c>
      <c r="F9" s="8">
        <v>47.2</v>
      </c>
      <c r="G9" s="36" t="s">
        <v>184</v>
      </c>
      <c r="H9" s="8">
        <v>6.5</v>
      </c>
      <c r="I9" s="36">
        <v>98.5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0.625</v>
      </c>
      <c r="D10" s="8">
        <v>2.1</v>
      </c>
      <c r="E10" s="8">
        <v>2.2999999999999998</v>
      </c>
      <c r="F10" s="8">
        <v>71.900000000000006</v>
      </c>
      <c r="G10" s="36" t="s">
        <v>207</v>
      </c>
      <c r="H10" s="8">
        <v>3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0.81874999999999998</v>
      </c>
      <c r="D11" s="15">
        <v>2</v>
      </c>
      <c r="E11" s="15">
        <v>3</v>
      </c>
      <c r="F11" s="15">
        <v>68.7</v>
      </c>
      <c r="G11" s="36" t="s">
        <v>208</v>
      </c>
      <c r="H11" s="15">
        <v>6.4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24.456250000000001</v>
      </c>
      <c r="D12" s="19">
        <f>AVERAGE(D9:D11)</f>
        <v>1.9333333333333333</v>
      </c>
      <c r="E12" s="19">
        <f>AVERAGE(E9:E11)</f>
        <v>5.166666666666667</v>
      </c>
      <c r="F12" s="20">
        <f>AVERAGE(F9:F11)</f>
        <v>62.6</v>
      </c>
      <c r="G12" s="21"/>
      <c r="H12" s="22">
        <f>AVERAGE(H9:H11)</f>
        <v>5.3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6" t="s">
        <v>25</v>
      </c>
      <c r="C14" s="14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186</v>
      </c>
      <c r="F16" s="27" t="s">
        <v>185</v>
      </c>
      <c r="G16" s="113" t="s">
        <v>181</v>
      </c>
      <c r="H16" s="113" t="s">
        <v>180</v>
      </c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0.30486111111111114</v>
      </c>
      <c r="D17" s="28">
        <v>0.30625000000000002</v>
      </c>
      <c r="E17" s="28">
        <v>0.36527777777777776</v>
      </c>
      <c r="F17" s="28">
        <v>0.73750000000000004</v>
      </c>
      <c r="G17" s="28">
        <v>0.82222222222222219</v>
      </c>
      <c r="H17" s="28">
        <v>0.85</v>
      </c>
      <c r="I17" s="28"/>
      <c r="J17" s="28"/>
      <c r="K17" s="28"/>
      <c r="L17" s="28"/>
      <c r="M17" s="28"/>
      <c r="N17" s="28"/>
      <c r="O17" s="28"/>
      <c r="P17" s="28">
        <v>0.87013888888888891</v>
      </c>
    </row>
    <row r="18" spans="2:16" ht="14.1" customHeight="1" x14ac:dyDescent="0.35">
      <c r="B18" s="35" t="s">
        <v>42</v>
      </c>
      <c r="C18" s="27">
        <v>28630</v>
      </c>
      <c r="D18" s="27">
        <v>28631</v>
      </c>
      <c r="E18" s="27">
        <v>28661</v>
      </c>
      <c r="F18" s="27">
        <v>28835</v>
      </c>
      <c r="G18" s="27">
        <v>28890</v>
      </c>
      <c r="H18" s="27">
        <v>28902</v>
      </c>
      <c r="I18" s="27"/>
      <c r="J18" s="27"/>
      <c r="K18" s="27"/>
      <c r="L18" s="27"/>
      <c r="M18" s="27"/>
      <c r="N18" s="27"/>
      <c r="O18" s="27"/>
      <c r="P18" s="114">
        <v>28915</v>
      </c>
    </row>
    <row r="19" spans="2:16" ht="14.1" customHeight="1" thickBot="1" x14ac:dyDescent="0.4">
      <c r="B19" s="13" t="s">
        <v>43</v>
      </c>
      <c r="C19" s="29"/>
      <c r="D19" s="27">
        <v>28642</v>
      </c>
      <c r="E19" s="30">
        <v>28834</v>
      </c>
      <c r="F19" s="30">
        <v>28889</v>
      </c>
      <c r="G19" s="30">
        <v>28901</v>
      </c>
      <c r="H19" s="30">
        <v>28914</v>
      </c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12</v>
      </c>
      <c r="E20" s="33">
        <f>IF(ISNUMBER(E18),E19-E18+1,"")</f>
        <v>174</v>
      </c>
      <c r="F20" s="33">
        <f>IF(ISNUMBER(F18),F19-F18+1,"")</f>
        <v>55</v>
      </c>
      <c r="G20" s="33">
        <f>IF(ISNUMBER(G18),G19-G18+1,"")</f>
        <v>12</v>
      </c>
      <c r="H20" s="33">
        <f>IF(ISNUMBER(H18),H19-H18+1,"")</f>
        <v>13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5" t="s">
        <v>45</v>
      </c>
      <c r="C22" s="35" t="s">
        <v>21</v>
      </c>
      <c r="D22" s="35" t="s">
        <v>23</v>
      </c>
      <c r="E22" s="35" t="s">
        <v>46</v>
      </c>
      <c r="F22" s="156" t="s">
        <v>47</v>
      </c>
      <c r="G22" s="156"/>
      <c r="H22" s="156"/>
      <c r="I22" s="156"/>
      <c r="J22" s="35" t="s">
        <v>21</v>
      </c>
      <c r="K22" s="35" t="s">
        <v>23</v>
      </c>
      <c r="L22" s="35" t="s">
        <v>46</v>
      </c>
      <c r="M22" s="156" t="s">
        <v>47</v>
      </c>
      <c r="N22" s="156"/>
      <c r="O22" s="156"/>
      <c r="P22" s="156"/>
    </row>
    <row r="23" spans="2:16" ht="13.5" customHeight="1" x14ac:dyDescent="0.35">
      <c r="B23" s="155"/>
      <c r="C23" s="112"/>
      <c r="D23" s="112"/>
      <c r="E23" s="36" t="s">
        <v>48</v>
      </c>
      <c r="F23" s="154"/>
      <c r="G23" s="154"/>
      <c r="H23" s="154"/>
      <c r="I23" s="154"/>
      <c r="J23" s="102"/>
      <c r="K23" s="102"/>
      <c r="L23" s="112" t="s">
        <v>164</v>
      </c>
      <c r="M23" s="154"/>
      <c r="N23" s="154"/>
      <c r="O23" s="154"/>
      <c r="P23" s="154"/>
    </row>
    <row r="24" spans="2:16" ht="13.5" customHeight="1" x14ac:dyDescent="0.35">
      <c r="B24" s="155"/>
      <c r="C24" s="102">
        <v>0.32222222222222224</v>
      </c>
      <c r="D24" s="102">
        <v>0.32291666666666669</v>
      </c>
      <c r="E24" s="109" t="s">
        <v>177</v>
      </c>
      <c r="F24" s="154" t="s">
        <v>192</v>
      </c>
      <c r="G24" s="154"/>
      <c r="H24" s="154"/>
      <c r="I24" s="154"/>
      <c r="J24" s="102">
        <v>0.85277777777777775</v>
      </c>
      <c r="K24" s="102">
        <v>0.85416666666666663</v>
      </c>
      <c r="L24" s="36" t="s">
        <v>175</v>
      </c>
      <c r="M24" s="154" t="s">
        <v>206</v>
      </c>
      <c r="N24" s="154"/>
      <c r="O24" s="154"/>
      <c r="P24" s="154"/>
    </row>
    <row r="25" spans="2:16" ht="13.5" customHeight="1" x14ac:dyDescent="0.35">
      <c r="B25" s="155"/>
      <c r="C25" s="112"/>
      <c r="D25" s="112"/>
      <c r="E25" s="109" t="s">
        <v>170</v>
      </c>
      <c r="F25" s="154"/>
      <c r="G25" s="154"/>
      <c r="H25" s="154"/>
      <c r="I25" s="154"/>
      <c r="J25" s="102"/>
      <c r="K25" s="102"/>
      <c r="L25" s="36" t="s">
        <v>49</v>
      </c>
      <c r="M25" s="154"/>
      <c r="N25" s="154"/>
      <c r="O25" s="154"/>
      <c r="P25" s="154"/>
    </row>
    <row r="26" spans="2:16" ht="13.5" customHeight="1" x14ac:dyDescent="0.35">
      <c r="B26" s="155"/>
      <c r="C26" s="102">
        <v>0.32569444444444445</v>
      </c>
      <c r="D26" s="102">
        <v>0.3263888888888889</v>
      </c>
      <c r="E26" s="109" t="s">
        <v>164</v>
      </c>
      <c r="F26" s="154" t="s">
        <v>191</v>
      </c>
      <c r="G26" s="154"/>
      <c r="H26" s="154"/>
      <c r="I26" s="154"/>
      <c r="J26" s="102">
        <v>0.85486111111111107</v>
      </c>
      <c r="K26" s="102">
        <v>0.85624999999999996</v>
      </c>
      <c r="L26" s="36" t="s">
        <v>176</v>
      </c>
      <c r="M26" s="154" t="s">
        <v>205</v>
      </c>
      <c r="N26" s="154"/>
      <c r="O26" s="154"/>
      <c r="P26" s="15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6" t="s">
        <v>50</v>
      </c>
      <c r="C28" s="146"/>
      <c r="D28" s="14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0.37430555555555556</v>
      </c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>
        <v>8.1944444444444445E-2</v>
      </c>
      <c r="P30" s="46">
        <f>SUM(C30:J30,L30:N30)</f>
        <v>0.37430555555555556</v>
      </c>
    </row>
    <row r="31" spans="2:16" ht="14.1" customHeight="1" x14ac:dyDescent="0.35">
      <c r="B31" s="37" t="s">
        <v>169</v>
      </c>
      <c r="C31" s="47"/>
      <c r="D31" s="7">
        <v>0.45902777777777776</v>
      </c>
      <c r="E31" s="7"/>
      <c r="F31" s="7"/>
      <c r="G31" s="7"/>
      <c r="H31" s="7"/>
      <c r="I31" s="7"/>
      <c r="J31" s="7"/>
      <c r="K31" s="7">
        <v>1.8055555555555554E-2</v>
      </c>
      <c r="L31" s="7"/>
      <c r="M31" s="7"/>
      <c r="N31" s="7"/>
      <c r="O31" s="48"/>
      <c r="P31" s="46">
        <f>SUM(C31:N31)</f>
        <v>0.4770833333333333</v>
      </c>
    </row>
    <row r="32" spans="2:16" ht="14.1" customHeight="1" x14ac:dyDescent="0.35">
      <c r="B32" s="37" t="s">
        <v>65</v>
      </c>
      <c r="C32" s="49"/>
      <c r="D32" s="50">
        <v>9.5138888888888884E-2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9.5138888888888884E-2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</v>
      </c>
      <c r="D34" s="106">
        <f t="shared" ref="D34:P34" si="1">D31-D32-D33</f>
        <v>0.36388888888888887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1.8055555555555554E-2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0.38194444444444442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7" t="s">
        <v>67</v>
      </c>
      <c r="C36" s="144" t="s">
        <v>187</v>
      </c>
      <c r="D36" s="145"/>
      <c r="E36" s="144" t="s">
        <v>189</v>
      </c>
      <c r="F36" s="145"/>
      <c r="G36" s="144" t="s">
        <v>198</v>
      </c>
      <c r="H36" s="145"/>
      <c r="I36" s="144" t="s">
        <v>200</v>
      </c>
      <c r="J36" s="145"/>
      <c r="K36" s="144" t="s">
        <v>193</v>
      </c>
      <c r="L36" s="145"/>
      <c r="M36" s="144" t="s">
        <v>199</v>
      </c>
      <c r="N36" s="145"/>
      <c r="O36" s="117" t="s">
        <v>197</v>
      </c>
      <c r="P36" s="117"/>
    </row>
    <row r="37" spans="2:16" ht="18" customHeight="1" x14ac:dyDescent="0.35">
      <c r="B37" s="158"/>
      <c r="C37" s="144"/>
      <c r="D37" s="145"/>
      <c r="E37" s="117"/>
      <c r="F37" s="117"/>
      <c r="G37" s="117"/>
      <c r="H37" s="117"/>
      <c r="I37" s="117"/>
      <c r="J37" s="117"/>
      <c r="K37" s="117"/>
      <c r="L37" s="117"/>
      <c r="M37" s="144"/>
      <c r="N37" s="145"/>
      <c r="O37" s="117"/>
      <c r="P37" s="117"/>
    </row>
    <row r="38" spans="2:16" ht="18" customHeight="1" x14ac:dyDescent="0.35">
      <c r="B38" s="158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</row>
    <row r="39" spans="2:16" ht="18" customHeight="1" x14ac:dyDescent="0.35">
      <c r="B39" s="158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2:16" ht="18" customHeight="1" x14ac:dyDescent="0.35">
      <c r="B40" s="158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2:16" ht="18" customHeight="1" x14ac:dyDescent="0.35">
      <c r="B41" s="159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3" t="s">
        <v>68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" customHeight="1" x14ac:dyDescent="0.35">
      <c r="B44" s="121" t="s">
        <v>188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7"/>
    </row>
    <row r="45" spans="2:16" ht="14.1" customHeight="1" x14ac:dyDescent="0.35">
      <c r="B45" s="168" t="s">
        <v>190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7"/>
    </row>
    <row r="46" spans="2:16" ht="14.1" customHeight="1" x14ac:dyDescent="0.35">
      <c r="B46" s="121" t="s">
        <v>203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7"/>
    </row>
    <row r="47" spans="2:16" ht="14.1" customHeight="1" x14ac:dyDescent="0.35">
      <c r="B47" s="121" t="s">
        <v>202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69" t="s">
        <v>195</v>
      </c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1"/>
    </row>
    <row r="49" spans="2:16" ht="14.1" customHeight="1" x14ac:dyDescent="0.35">
      <c r="B49" s="169" t="s">
        <v>201</v>
      </c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7"/>
    </row>
    <row r="50" spans="2:16" ht="14.1" customHeight="1" x14ac:dyDescent="0.35">
      <c r="B50" s="181" t="s">
        <v>196</v>
      </c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7"/>
    </row>
    <row r="51" spans="2:16" ht="14.1" customHeight="1" x14ac:dyDescent="0.35">
      <c r="B51" s="182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7"/>
    </row>
    <row r="52" spans="2:16" ht="14.1" customHeight="1" x14ac:dyDescent="0.35">
      <c r="B52" s="182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ht="14.1" customHeight="1" thickBot="1" x14ac:dyDescent="0.4">
      <c r="B53" s="188" t="s">
        <v>167</v>
      </c>
      <c r="C53" s="189"/>
      <c r="D53" s="111"/>
      <c r="E53" s="111"/>
      <c r="F53" s="111"/>
      <c r="G53" s="190"/>
      <c r="H53" s="189"/>
      <c r="I53" s="189"/>
      <c r="J53" s="189"/>
      <c r="K53" s="189"/>
      <c r="L53" s="189"/>
      <c r="M53" s="189"/>
      <c r="N53" s="189"/>
      <c r="O53" s="189"/>
      <c r="P53" s="191"/>
    </row>
    <row r="54" spans="2:16" ht="14.1" customHeight="1" thickTop="1" thickBot="1" x14ac:dyDescent="0.4">
      <c r="B54" s="183" t="s">
        <v>179</v>
      </c>
      <c r="C54" s="184"/>
      <c r="D54" s="184"/>
      <c r="E54" s="184"/>
      <c r="F54" s="108">
        <v>1150</v>
      </c>
      <c r="G54" s="185"/>
      <c r="H54" s="186"/>
      <c r="I54" s="186"/>
      <c r="J54" s="186"/>
      <c r="K54" s="186"/>
      <c r="L54" s="186"/>
      <c r="M54" s="186"/>
      <c r="N54" s="186"/>
      <c r="O54" s="186"/>
      <c r="P54" s="187"/>
    </row>
    <row r="55" spans="2:16" ht="13.5" customHeight="1" thickTop="1" x14ac:dyDescent="0.35"/>
    <row r="56" spans="2:16" ht="17.25" customHeight="1" x14ac:dyDescent="0.35">
      <c r="B56" s="131" t="s">
        <v>69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32" t="s">
        <v>70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71</v>
      </c>
      <c r="O57" s="133"/>
      <c r="P57" s="136"/>
    </row>
    <row r="58" spans="2:16" ht="17.100000000000001" customHeight="1" x14ac:dyDescent="0.35">
      <c r="B58" s="137" t="s">
        <v>72</v>
      </c>
      <c r="C58" s="138"/>
      <c r="D58" s="139"/>
      <c r="E58" s="137" t="s">
        <v>73</v>
      </c>
      <c r="F58" s="138"/>
      <c r="G58" s="139"/>
      <c r="H58" s="138" t="s">
        <v>74</v>
      </c>
      <c r="I58" s="138"/>
      <c r="J58" s="138"/>
      <c r="K58" s="140" t="s">
        <v>75</v>
      </c>
      <c r="L58" s="138"/>
      <c r="M58" s="141"/>
      <c r="N58" s="142"/>
      <c r="O58" s="138"/>
      <c r="P58" s="143"/>
    </row>
    <row r="59" spans="2:16" ht="20.100000000000001" customHeight="1" x14ac:dyDescent="0.35">
      <c r="B59" s="172" t="s">
        <v>76</v>
      </c>
      <c r="C59" s="161"/>
      <c r="D59" s="58">
        <v>7</v>
      </c>
      <c r="E59" s="172" t="s">
        <v>77</v>
      </c>
      <c r="F59" s="161"/>
      <c r="G59" s="58" t="b">
        <v>1</v>
      </c>
      <c r="H59" s="160" t="s">
        <v>78</v>
      </c>
      <c r="I59" s="161"/>
      <c r="J59" s="58" t="b">
        <v>1</v>
      </c>
      <c r="K59" s="160" t="s">
        <v>79</v>
      </c>
      <c r="L59" s="161"/>
      <c r="M59" s="58" t="b">
        <v>1</v>
      </c>
      <c r="N59" s="162" t="s">
        <v>80</v>
      </c>
      <c r="O59" s="161"/>
      <c r="P59" s="58" t="b">
        <v>1</v>
      </c>
    </row>
    <row r="60" spans="2:16" ht="20.100000000000001" customHeight="1" x14ac:dyDescent="0.35">
      <c r="B60" s="172" t="s">
        <v>81</v>
      </c>
      <c r="C60" s="161"/>
      <c r="D60" s="58" t="b">
        <v>1</v>
      </c>
      <c r="E60" s="172" t="s">
        <v>82</v>
      </c>
      <c r="F60" s="161"/>
      <c r="G60" s="58" t="b">
        <v>1</v>
      </c>
      <c r="H60" s="160" t="s">
        <v>83</v>
      </c>
      <c r="I60" s="161"/>
      <c r="J60" s="58" t="b">
        <v>1</v>
      </c>
      <c r="K60" s="160" t="s">
        <v>84</v>
      </c>
      <c r="L60" s="161"/>
      <c r="M60" s="58" t="b">
        <v>1</v>
      </c>
      <c r="N60" s="162" t="s">
        <v>85</v>
      </c>
      <c r="O60" s="161"/>
      <c r="P60" s="58" t="b">
        <v>1</v>
      </c>
    </row>
    <row r="61" spans="2:16" ht="20.100000000000001" customHeight="1" x14ac:dyDescent="0.35">
      <c r="B61" s="172" t="s">
        <v>86</v>
      </c>
      <c r="C61" s="161"/>
      <c r="D61" s="58" t="b">
        <v>1</v>
      </c>
      <c r="E61" s="172" t="s">
        <v>87</v>
      </c>
      <c r="F61" s="161"/>
      <c r="G61" s="58" t="b">
        <v>1</v>
      </c>
      <c r="H61" s="160" t="s">
        <v>88</v>
      </c>
      <c r="I61" s="161"/>
      <c r="J61" s="58" t="b">
        <v>1</v>
      </c>
      <c r="K61" s="160" t="s">
        <v>89</v>
      </c>
      <c r="L61" s="161"/>
      <c r="M61" s="58" t="b">
        <v>1</v>
      </c>
      <c r="N61" s="162" t="s">
        <v>90</v>
      </c>
      <c r="O61" s="161"/>
      <c r="P61" s="58" t="b">
        <v>1</v>
      </c>
    </row>
    <row r="62" spans="2:16" ht="20.100000000000001" customHeight="1" x14ac:dyDescent="0.35">
      <c r="B62" s="160" t="s">
        <v>88</v>
      </c>
      <c r="C62" s="161"/>
      <c r="D62" s="58">
        <v>1</v>
      </c>
      <c r="E62" s="172" t="s">
        <v>91</v>
      </c>
      <c r="F62" s="161"/>
      <c r="G62" s="58" t="b">
        <v>1</v>
      </c>
      <c r="H62" s="160" t="s">
        <v>92</v>
      </c>
      <c r="I62" s="161"/>
      <c r="J62" s="58" t="b">
        <v>0</v>
      </c>
      <c r="K62" s="160" t="s">
        <v>93</v>
      </c>
      <c r="L62" s="161"/>
      <c r="M62" s="58" t="b">
        <v>1</v>
      </c>
      <c r="N62" s="162" t="s">
        <v>83</v>
      </c>
      <c r="O62" s="161"/>
      <c r="P62" s="58" t="b">
        <v>1</v>
      </c>
    </row>
    <row r="63" spans="2:16" ht="20.100000000000001" customHeight="1" x14ac:dyDescent="0.35">
      <c r="B63" s="160" t="s">
        <v>94</v>
      </c>
      <c r="C63" s="161"/>
      <c r="D63" s="58">
        <v>1</v>
      </c>
      <c r="E63" s="172" t="s">
        <v>95</v>
      </c>
      <c r="F63" s="161"/>
      <c r="G63" s="58" t="b">
        <v>1</v>
      </c>
      <c r="H63" s="64"/>
      <c r="I63" s="65"/>
      <c r="J63" s="66"/>
      <c r="K63" s="160" t="s">
        <v>96</v>
      </c>
      <c r="L63" s="161"/>
      <c r="M63" s="58" t="b">
        <v>1</v>
      </c>
      <c r="N63" s="162" t="s">
        <v>165</v>
      </c>
      <c r="O63" s="161"/>
      <c r="P63" s="58" t="b">
        <v>1</v>
      </c>
    </row>
    <row r="64" spans="2:16" ht="20.100000000000001" customHeight="1" x14ac:dyDescent="0.35">
      <c r="B64" s="160" t="s">
        <v>97</v>
      </c>
      <c r="C64" s="161"/>
      <c r="D64" s="58" t="b">
        <v>0</v>
      </c>
      <c r="E64" s="172" t="s">
        <v>98</v>
      </c>
      <c r="F64" s="161"/>
      <c r="G64" s="58" t="b">
        <v>1</v>
      </c>
      <c r="H64" s="67"/>
      <c r="I64" s="68"/>
      <c r="J64" s="69"/>
      <c r="K64" s="179" t="s">
        <v>99</v>
      </c>
      <c r="L64" s="180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72" t="s">
        <v>162</v>
      </c>
      <c r="F65" s="161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73" t="s">
        <v>105</v>
      </c>
      <c r="C69" s="173"/>
      <c r="D69" s="77"/>
      <c r="E69" s="77"/>
      <c r="F69" s="175" t="s">
        <v>106</v>
      </c>
      <c r="G69" s="177" t="s">
        <v>107</v>
      </c>
      <c r="H69" s="77"/>
      <c r="I69" s="173" t="s">
        <v>108</v>
      </c>
      <c r="J69" s="173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74"/>
      <c r="C70" s="174"/>
      <c r="D70" s="81"/>
      <c r="E70" s="82"/>
      <c r="F70" s="176"/>
      <c r="G70" s="178"/>
      <c r="H70" s="83"/>
      <c r="I70" s="174"/>
      <c r="J70" s="174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-162</v>
      </c>
      <c r="D72" s="60">
        <v>-164.8</v>
      </c>
      <c r="E72" s="96" t="s">
        <v>118</v>
      </c>
      <c r="F72" s="60">
        <v>20</v>
      </c>
      <c r="G72" s="60">
        <v>19.7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-156.5</v>
      </c>
      <c r="D73" s="60">
        <v>-161.19999999999999</v>
      </c>
      <c r="E73" s="98" t="s">
        <v>122</v>
      </c>
      <c r="F73" s="60">
        <v>34</v>
      </c>
      <c r="G73" s="60">
        <v>29.9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-203.9</v>
      </c>
      <c r="D74" s="60">
        <v>-204.4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-125.9</v>
      </c>
      <c r="D75" s="60">
        <v>-133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31.2</v>
      </c>
      <c r="D76" s="60">
        <v>28.2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29</v>
      </c>
      <c r="D77" s="60">
        <v>27</v>
      </c>
      <c r="E77" s="98" t="s">
        <v>142</v>
      </c>
      <c r="F77" s="116">
        <v>250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24</v>
      </c>
      <c r="D78" s="60">
        <v>22.1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22.4</v>
      </c>
      <c r="D79" s="60">
        <v>20.7</v>
      </c>
      <c r="E79" s="96" t="s">
        <v>152</v>
      </c>
      <c r="F79" s="60">
        <v>15.6</v>
      </c>
      <c r="G79" s="60">
        <v>6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9.2199999999999998E-6</v>
      </c>
      <c r="D80" s="115">
        <v>9.7499999999999998E-6</v>
      </c>
      <c r="E80" s="98" t="s">
        <v>157</v>
      </c>
      <c r="F80" s="60">
        <v>44.2</v>
      </c>
      <c r="G80" s="60">
        <v>72.900000000000006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50" t="s">
        <v>161</v>
      </c>
      <c r="C84" s="150"/>
    </row>
    <row r="85" spans="2:16" ht="15" customHeight="1" x14ac:dyDescent="0.35">
      <c r="B85" s="151" t="s">
        <v>183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3"/>
    </row>
    <row r="86" spans="2:16" ht="15" customHeight="1" x14ac:dyDescent="0.35">
      <c r="B86" s="118" t="s">
        <v>194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 x14ac:dyDescent="0.35">
      <c r="B87" s="128" t="s">
        <v>204</v>
      </c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 x14ac:dyDescent="0.35">
      <c r="B88" s="124" t="s">
        <v>209</v>
      </c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 x14ac:dyDescent="0.35">
      <c r="B89" s="124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 x14ac:dyDescent="0.35">
      <c r="B90" s="124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 x14ac:dyDescent="0.35">
      <c r="B91" s="124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 x14ac:dyDescent="0.35">
      <c r="B92" s="124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 x14ac:dyDescent="0.35">
      <c r="B93" s="124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 x14ac:dyDescent="0.35">
      <c r="B94" s="124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 x14ac:dyDescent="0.35">
      <c r="B95" s="124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 x14ac:dyDescent="0.35">
      <c r="B96" s="124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 x14ac:dyDescent="0.35">
      <c r="B97" s="124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 x14ac:dyDescent="0.35">
      <c r="B98" s="124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 x14ac:dyDescent="0.35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2025-07-09T20:57:53Z</dcterms:modified>
</cp:coreProperties>
</file>