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D46EEDED-7B49-4461-B850-62147C7B110E}" xr6:coauthVersionLast="47" xr6:coauthVersionMax="47" xr10:uidLastSave="{00000000-0000-0000-0000-000000000000}"/>
  <bookViews>
    <workbookView xWindow="25764" yWindow="12348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<sst xmlns="http://schemas.openxmlformats.org/spreadsheetml/2006/main" count="212" uniqueCount="198">
  <si>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</si>
  <si>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</si>
  <si>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</si>
  <si>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</si>
  <si>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</si>
  <si>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</si>
  <si>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</si>
  <si>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</si>
  <si>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</si>
  <si>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</si>
  <si>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</si>
  <si>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</si>
  <si>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</si>
  <si>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</si>
  <si>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</si>
  <si>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</si>
  <si>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</si>
  <si>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</si>
  <si>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</si>
  <si>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</si>
  <si>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</si>
  <si>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</si>
  <si>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</si>
  <si>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</si>
  <si>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</si>
  <si>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</si>
  <si>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</si>
  <si>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</si>
  <si>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</si>
  <si>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</si>
  <si>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</si>
  <si>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</si>
  <si>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</si>
  <si>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</si>
  <si>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</si>
  <si>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</si>
  <si>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</si>
  <si>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</si>
  <si>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</si>
  <si>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</si>
  <si>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</si>
  <si>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</si>
  <si>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</si>
  <si>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</si>
  <si>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</si>
  <si>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</si>
  <si>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</si>
  <si>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</si>
  <si>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</si>
  <si>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</si>
  <si>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</si>
  <si>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</si>
  <si>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</si>
  <si>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</si>
  <si>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</si>
  <si>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</si>
  <si>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</si>
  <si>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</si>
  <si>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</si>
  <si>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</si>
  <si>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</si>
  <si>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</si>
  <si>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</si>
  <si>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</si>
  <si>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</si>
  <si>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</si>
  <si>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</si>
  <si>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</si>
  <si>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</si>
  <si>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</si>
  <si>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</si>
  <si>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</si>
  <si>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</si>
  <si>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</si>
  <si>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</si>
  <si>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</si>
  <si>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</si>
  <si>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</si>
  <si>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</si>
  <si>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</si>
  <si>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</si>
  <si>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</si>
  <si>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</si>
  <si>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</si>
  <si>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</si>
  <si>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</si>
  <si>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</si>
  <si>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</si>
  <si>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</si>
  <si>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</si>
  <si>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</si>
  <si>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</si>
  <si>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</si>
  <si>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</si>
  <si>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</si>
  <si>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</si>
  <si>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</si>
  <si>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</si>
  <si>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</si>
  <si>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</si>
  <si>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</si>
  <si>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</si>
  <si>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</si>
  <si>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</si>
  <si>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</si>
  <si>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</si>
  <si>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</si>
  <si>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</si>
  <si>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</si>
  <si>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</si>
  <si>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</si>
  <si>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</si>
  <si>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</si>
  <si>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</si>
  <si>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</si>
  <si>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</si>
  <si>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</si>
  <si>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</si>
  <si>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</si>
  <si>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</si>
  <si>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</si>
  <si>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</si>
  <si>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</si>
  <si>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</si>
  <si>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</si>
  <si>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</si>
  <si>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</si>
  <si>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</si>
  <si>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</si>
  <si>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</si>
  <si>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</si>
  <si>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</si>
  <si>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</si>
  <si>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</si>
  <si>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</si>
  <si>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</si>
  <si>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</si>
  <si>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</si>
  <si>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</si>
  <si>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</si>
  <si>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</si>
  <si>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</si>
  <si>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</si>
  <si>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</si>
  <si>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</si>
  <si>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</si>
  <si>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</si>
  <si>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</si>
  <si>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</si>
  <si>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</si>
  <si>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</si>
  <si>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</si>
  <si>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</si>
  <si>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</si>
  <si>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</si>
  <si>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</si>
  <si>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</si>
  <si>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</si>
  <si>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</si>
  <si>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</si>
  <si>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</si>
  <si>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</si>
  <si>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</si>
  <si>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</si>
  <si>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</si>
  <si>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</si>
  <si>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</si>
  <si>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</si>
  <si>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</si>
  <si>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</si>
  <si>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</si>
  <si>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</si>
  <si>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</si>
  <si>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</si>
  <si>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</si>
  <si>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</si>
  <si>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</si>
  <si>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</si>
  <si>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</si>
  <si>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</si>
  <si>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</si>
  <si>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</si>
  <si>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BLG</t>
    <phoneticPr fontId="3" type="noConversion"/>
  </si>
  <si>
    <t>돔셔터 수리를 위해 방풍막 연결 해제</t>
    <phoneticPr fontId="3" type="noConversion"/>
  </si>
  <si>
    <t>-</t>
    <phoneticPr fontId="3" type="noConversion"/>
  </si>
  <si>
    <t>E</t>
    <phoneticPr fontId="3" type="noConversion"/>
  </si>
  <si>
    <t>N</t>
    <phoneticPr fontId="3" type="noConversion"/>
  </si>
  <si>
    <t>TMT</t>
    <phoneticPr fontId="3" type="noConversion"/>
  </si>
  <si>
    <t>KSP</t>
    <phoneticPr fontId="3" type="noConversion"/>
  </si>
  <si>
    <t>T_017066</t>
    <phoneticPr fontId="3" type="noConversion"/>
  </si>
  <si>
    <t>T_017088</t>
    <phoneticPr fontId="3" type="noConversion"/>
  </si>
  <si>
    <t>T_017094</t>
    <phoneticPr fontId="3" type="noConversion"/>
  </si>
  <si>
    <t>T_017066/ T_017094/ [11:34-11:42] TCS와 연결이 끊겨 별이 흐름(AKD DEC에 에러 뜸)/ EIB 재실행 후 정상적으로 TCS와 연결 됨</t>
    <phoneticPr fontId="3" type="noConversion"/>
  </si>
  <si>
    <t>T_017088 TCS와 연결이 끊겨 별이 흐름(AKD DEC에 에러 뜸)</t>
    <phoneticPr fontId="3" type="noConversion"/>
  </si>
  <si>
    <t>[13:20] 짙은 구름으로 인한 관측 대기/ [14:27] 관측 재개(돔 셔터 여는 중 창고 UPS 1회 꺼짐)</t>
    <phoneticPr fontId="3" type="noConversion"/>
  </si>
  <si>
    <t>C_017106-017151</t>
    <phoneticPr fontId="3" type="noConversion"/>
  </si>
  <si>
    <t>[14:47] 짙은 구름으로 인한 관측 대기/[18:30] 비와 높은 습도(vaisala 84%/ 2.3m 95%)로 관측 종료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</si>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</sst>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H76" sqref="H76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45791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46.050670640834575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0.36180555555555555</v>
      </c>
      <c r="D9" s="8">
        <v>1.2</v>
      </c>
      <c r="E9" s="8">
        <v>12.7</v>
      </c>
      <c r="F9" s="8">
        <v>69.5</v>
      </c>
      <c r="G9" s="36" t="s">
        <v>185</v>
      </c>
      <c r="H9" s="8">
        <v>4.3</v>
      </c>
      <c r="I9" s="36">
        <v>99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184</v>
      </c>
      <c r="E10" s="8">
        <v>12.3</v>
      </c>
      <c r="F10" s="8">
        <v>76.900000000000006</v>
      </c>
      <c r="G10" s="36" t="s">
        <v>197</v>
      </c>
      <c r="H10" s="8">
        <v>5.5</v>
      </c>
      <c r="I10" s="11"/>
      <c r="J10" s="9">
        <f>IF(L10, 1, 0) + IF(M10, 2, 0) + IF(N10, 4, 0) + IF(O10, 8, 0) + IF(P10, 16, 0)</f>
        <v>9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0.77083333333333337</v>
      </c>
      <c r="D11" s="15" t="s">
        <v>184</v>
      </c>
      <c r="E11" s="15">
        <v>11.3</v>
      </c>
      <c r="F11" s="15">
        <v>84.2</v>
      </c>
      <c r="G11" s="36" t="s">
        <v>186</v>
      </c>
      <c r="H11" s="15">
        <v>5.5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 x14ac:dyDescent="0.4">
      <c r="B12" s="17" t="s">
        <v>24</v>
      </c>
      <c r="C12" s="18">
        <f>(24-C9)+C11</f>
        <v>24.409027777777776</v>
      </c>
      <c r="D12" s="19">
        <f>AVERAGE(D9:D11)</f>
        <v>1.2</v>
      </c>
      <c r="E12" s="19">
        <f>AVERAGE(E9:E11)</f>
        <v>12.1</v>
      </c>
      <c r="F12" s="20">
        <f>AVERAGE(F9:F11)</f>
        <v>76.866666666666674</v>
      </c>
      <c r="G12" s="21"/>
      <c r="H12" s="22">
        <f>AVERAGE(H9:H11)</f>
        <v>5.1000000000000005</v>
      </c>
      <c r="I12" s="23"/>
      <c r="J12" s="24">
        <f>AVERAGE(J9:J11)</f>
        <v>12.666666666666666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187</v>
      </c>
      <c r="F16" s="27" t="s">
        <v>188</v>
      </c>
      <c r="G16" s="113" t="s">
        <v>182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0.31527777777777777</v>
      </c>
      <c r="D17" s="28">
        <v>0.31666666666666665</v>
      </c>
      <c r="E17" s="28">
        <v>0.33888888888888891</v>
      </c>
      <c r="F17" s="28">
        <v>0.3576388888888889</v>
      </c>
      <c r="G17" s="28">
        <v>0.47916666666666669</v>
      </c>
      <c r="H17" s="28">
        <v>0.77083333333333337</v>
      </c>
      <c r="I17" s="28"/>
      <c r="J17" s="28"/>
      <c r="K17" s="28"/>
      <c r="L17" s="28"/>
      <c r="M17" s="28"/>
      <c r="N17" s="28"/>
      <c r="O17" s="28"/>
      <c r="P17" s="28">
        <v>0.77430555555555558</v>
      </c>
    </row>
    <row r="18" spans="2:16" ht="14.1" customHeight="1" x14ac:dyDescent="0.35">
      <c r="B18" s="35" t="s">
        <v>42</v>
      </c>
      <c r="C18" s="27">
        <v>17012</v>
      </c>
      <c r="D18" s="27">
        <v>17013</v>
      </c>
      <c r="E18" s="27">
        <v>17024</v>
      </c>
      <c r="F18" s="27">
        <v>17036</v>
      </c>
      <c r="G18" s="27">
        <v>17103</v>
      </c>
      <c r="H18" s="27">
        <v>17152</v>
      </c>
      <c r="I18" s="27"/>
      <c r="J18" s="27"/>
      <c r="K18" s="27"/>
      <c r="L18" s="27"/>
      <c r="M18" s="27"/>
      <c r="N18" s="27"/>
      <c r="O18" s="27"/>
      <c r="P18" s="114">
        <v>17157</v>
      </c>
    </row>
    <row r="19" spans="2:16" ht="14.1" customHeight="1" thickBot="1" x14ac:dyDescent="0.4">
      <c r="B19" s="13" t="s">
        <v>43</v>
      </c>
      <c r="C19" s="29"/>
      <c r="D19" s="27">
        <v>17017</v>
      </c>
      <c r="E19" s="30">
        <v>17035</v>
      </c>
      <c r="F19" s="30">
        <v>17102</v>
      </c>
      <c r="G19" s="30">
        <v>17151</v>
      </c>
      <c r="H19" s="30">
        <v>17156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67</v>
      </c>
      <c r="G20" s="33">
        <f>IF(ISNUMBER(G18),G19-G18+1,"")</f>
        <v>49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0.33194444444444443</v>
      </c>
      <c r="D30" s="43">
        <v>0.11388888888888889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0.4458333333333333</v>
      </c>
    </row>
    <row r="31" spans="2:16" ht="14.1" customHeight="1" x14ac:dyDescent="0.35">
      <c r="B31" s="37" t="s">
        <v>169</v>
      </c>
      <c r="C31" s="47">
        <v>0.33194444444444443</v>
      </c>
      <c r="D31" s="7">
        <v>0.11805555555555555</v>
      </c>
      <c r="E31" s="7"/>
      <c r="F31" s="7"/>
      <c r="G31" s="7"/>
      <c r="H31" s="7"/>
      <c r="I31" s="7"/>
      <c r="J31" s="7"/>
      <c r="K31" s="7">
        <v>1.5972222222222221E-2</v>
      </c>
      <c r="L31" s="7"/>
      <c r="M31" s="7"/>
      <c r="N31" s="7"/>
      <c r="O31" s="48"/>
      <c r="P31" s="46">
        <f>SUM(C31:N31)</f>
        <v>0.46597222222222218</v>
      </c>
    </row>
    <row r="32" spans="2:16" ht="14.1" customHeight="1" x14ac:dyDescent="0.35">
      <c r="B32" s="37" t="s">
        <v>65</v>
      </c>
      <c r="C32" s="49">
        <v>0.25138888888888888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0.25138888888888888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8.0555555555555547E-2</v>
      </c>
      <c r="D34" s="106">
        <f t="shared" ref="D34:P34" si="1">D31-D32-D33</f>
        <v>0.11805555555555555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1.5972222222222221E-2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0.21458333333333329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189</v>
      </c>
      <c r="D36" s="144"/>
      <c r="E36" s="143" t="s">
        <v>190</v>
      </c>
      <c r="F36" s="144"/>
      <c r="G36" s="143" t="s">
        <v>191</v>
      </c>
      <c r="H36" s="144"/>
      <c r="I36" s="143" t="s">
        <v>195</v>
      </c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192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193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194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 t="s">
        <v>196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7" t="s">
        <v>167</v>
      </c>
      <c r="C53" s="188"/>
      <c r="D53" s="111"/>
      <c r="E53" s="111"/>
      <c r="F53" s="111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179</v>
      </c>
      <c r="C54" s="183"/>
      <c r="D54" s="183"/>
      <c r="E54" s="183"/>
      <c r="F54" s="108">
        <v>1698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2" t="s">
        <v>76</v>
      </c>
      <c r="C59" s="160"/>
      <c r="D59" s="58">
        <v>7</v>
      </c>
      <c r="E59" s="172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2" t="s">
        <v>81</v>
      </c>
      <c r="C60" s="160"/>
      <c r="D60" s="58" t="b">
        <v>1</v>
      </c>
      <c r="E60" s="172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2" t="s">
        <v>86</v>
      </c>
      <c r="C61" s="160"/>
      <c r="D61" s="58" t="b">
        <v>1</v>
      </c>
      <c r="E61" s="172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2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2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2" t="s">
        <v>98</v>
      </c>
      <c r="F64" s="160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-161.4</v>
      </c>
      <c r="D72" s="60">
        <v>-162</v>
      </c>
      <c r="E72" s="96" t="s">
        <v>118</v>
      </c>
      <c r="F72" s="60">
        <v>20.5</v>
      </c>
      <c r="G72" s="60">
        <v>21.3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-155.9</v>
      </c>
      <c r="D73" s="60">
        <v>-157</v>
      </c>
      <c r="E73" s="98" t="s">
        <v>122</v>
      </c>
      <c r="F73" s="60">
        <v>41.6</v>
      </c>
      <c r="G73" s="60">
        <v>39.200000000000003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</v>
      </c>
      <c r="D74" s="60">
        <v>-204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-124.4</v>
      </c>
      <c r="D75" s="60">
        <v>-127.1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</v>
      </c>
      <c r="D76" s="60">
        <v>32.1</v>
      </c>
      <c r="E76" s="98" t="s">
        <v>137</v>
      </c>
      <c r="F76" s="116">
        <v>35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28.8</v>
      </c>
      <c r="D77" s="60">
        <v>29.7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24.3</v>
      </c>
      <c r="D78" s="60">
        <v>25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22.8</v>
      </c>
      <c r="D79" s="60">
        <v>23.6</v>
      </c>
      <c r="E79" s="96" t="s">
        <v>152</v>
      </c>
      <c r="F79" s="60">
        <v>15.8</v>
      </c>
      <c r="G79" s="60">
        <v>14.6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6.4799999999999998E-6</v>
      </c>
      <c r="D80" s="115">
        <v>6.4200000000000004E-6</v>
      </c>
      <c r="E80" s="98" t="s">
        <v>157</v>
      </c>
      <c r="F80" s="60">
        <v>65.7</v>
      </c>
      <c r="G80" s="60">
        <v>65.099999999999994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183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2025-05-14T18:55:07Z</dcterms:modified>
</cp:coreProperties>
</file>