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AAD0166C-D8FA-4F48-8F5C-883F51352635}" xr6:coauthVersionLast="47" xr6:coauthVersionMax="47" xr10:uidLastSave="{00000000-0000-0000-0000-000000000000}"/>
  <bookViews>
    <workbookView xWindow="26724" yWindow="14472" windowWidth="17748" windowHeight="1854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<sst xmlns="http://schemas.openxmlformats.org/spreadsheetml/2006/main" count="218" uniqueCount="203">
  <si>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</si>
  <si>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</si>
  <si>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</si>
  <si>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</si>
  <si>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</si>
  <si>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</si>
  <si>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</si>
  <si>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</si>
  <si>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</si>
  <si>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</si>
  <si>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</si>
  <si>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</si>
  <si>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</si>
  <si>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</si>
  <si>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</si>
  <si>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</si>
  <si>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</si>
  <si>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</si>
  <si>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</si>
  <si>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</si>
  <si>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</si>
  <si>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</si>
  <si>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</si>
  <si>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</si>
  <si>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</si>
  <si>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</si>
  <si>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</si>
  <si>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</si>
  <si>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</si>
  <si>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</si>
  <si>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</si>
  <si>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</si>
  <si>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</si>
  <si>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</si>
  <si>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</si>
  <si>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</si>
  <si>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</si>
  <si>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</si>
  <si>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</si>
  <si>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</si>
  <si>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</si>
  <si>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</si>
  <si>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</si>
  <si>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</si>
  <si>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</si>
  <si>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</si>
  <si>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</si>
  <si>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</si>
  <si>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</si>
  <si>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</si>
  <si>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</si>
  <si>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</si>
  <si>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</si>
  <si>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</si>
  <si>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</si>
  <si>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</si>
  <si>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</si>
  <si>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</si>
  <si>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</si>
  <si>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</si>
  <si>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</si>
  <si>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</si>
  <si>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</si>
  <si>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</si>
  <si>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</si>
  <si>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</si>
  <si>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</si>
  <si>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</si>
  <si>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</si>
  <si>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</si>
  <si>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</si>
  <si>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</si>
  <si>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</si>
  <si>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</si>
  <si>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</si>
  <si>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</si>
  <si>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</si>
  <si>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</si>
  <si>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</si>
  <si>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</si>
  <si>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</si>
  <si>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</si>
  <si>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</si>
  <si>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</si>
  <si>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</si>
  <si>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</si>
  <si>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</si>
  <si>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</si>
  <si>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</si>
  <si>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</si>
  <si>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</si>
  <si>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</si>
  <si>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</si>
  <si>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</si>
  <si>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</si>
  <si>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</si>
  <si>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</si>
  <si>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</si>
  <si>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</si>
  <si>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</si>
  <si>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</si>
  <si>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</si>
  <si>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</si>
  <si>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</si>
  <si>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</si>
  <si>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</si>
  <si>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</si>
  <si>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</si>
  <si>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</si>
  <si>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</si>
  <si>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</si>
  <si>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</si>
  <si>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</si>
  <si>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</si>
  <si>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</si>
  <si>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</si>
  <si>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</si>
  <si>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</si>
  <si>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</si>
  <si>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</si>
  <si>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</si>
  <si>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</si>
  <si>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</si>
  <si>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</si>
  <si>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</si>
  <si>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</si>
  <si>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</si>
  <si>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</si>
  <si>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</si>
  <si>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</si>
  <si>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</si>
  <si>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</si>
  <si>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</si>
  <si>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</si>
  <si>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</si>
  <si>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</si>
  <si>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</si>
  <si>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</si>
  <si>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</si>
  <si>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</si>
  <si>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</si>
  <si>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</si>
  <si>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</si>
  <si>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</si>
  <si>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</si>
  <si>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</si>
  <si>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</si>
  <si>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</si>
  <si>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</si>
  <si>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</si>
  <si>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</si>
  <si>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</si>
  <si>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</si>
  <si>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</si>
  <si>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</si>
  <si>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</si>
  <si>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</si>
  <si>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</si>
  <si>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</si>
  <si>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</si>
  <si>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</si>
  <si>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</si>
  <si>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</si>
  <si>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</si>
  <si>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</si>
  <si>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</si>
  <si>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</si>
  <si>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</si>
  <si>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</si>
  <si>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</si>
  <si>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</si>
  <si>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</si>
  <si>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</si>
  <si>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</si>
  <si>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</si>
  <si>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</si>
  <si>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</si>
  <si>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</si>
  <si>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</si>
  <si>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</si>
  <si>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</si>
  <si>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</si>
  <si>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TMT</t>
    <phoneticPr fontId="3" type="noConversion"/>
  </si>
  <si>
    <t>BLG</t>
    <phoneticPr fontId="3" type="noConversion"/>
  </si>
  <si>
    <t>돔셔터 수리를 위해 방풍막 연결 해제</t>
    <phoneticPr fontId="3" type="noConversion"/>
  </si>
  <si>
    <t>ENG</t>
    <phoneticPr fontId="3" type="noConversion"/>
  </si>
  <si>
    <t>T_016622</t>
    <phoneticPr fontId="3" type="noConversion"/>
  </si>
  <si>
    <t>T_016585-016586</t>
    <phoneticPr fontId="3" type="noConversion"/>
  </si>
  <si>
    <t>T_016622 AKD controller의 DEC에 error가 뜨면서 TCS와 연결이 끊겨 별이 흐름/ AKD 재실행 후 망원경과 연결 안됨/ tmux reset 후 정상화 됨</t>
    <phoneticPr fontId="3" type="noConversion"/>
  </si>
  <si>
    <t>T_016625</t>
    <phoneticPr fontId="3" type="noConversion"/>
  </si>
  <si>
    <t>M_016627-016628:N</t>
    <phoneticPr fontId="3" type="noConversion"/>
  </si>
  <si>
    <t>T_016636</t>
    <phoneticPr fontId="3" type="noConversion"/>
  </si>
  <si>
    <t>[13:05] 비없는 짙은 구름으로 인해 미러커버만 닫고 관측 대기/ [13:20] 관측 재개</t>
    <phoneticPr fontId="3" type="noConversion"/>
  </si>
  <si>
    <t>T_016703</t>
    <phoneticPr fontId="3" type="noConversion"/>
  </si>
  <si>
    <t>T_016585-016586/ T_016625/ T_016636/ T_016703 AKD controller의 DEC에 error가 뜨면서 TCS와 연결이 끊겨 별이 흐름</t>
    <phoneticPr fontId="3" type="noConversion"/>
  </si>
  <si>
    <t>M_016720-016721:M</t>
    <phoneticPr fontId="3" type="noConversion"/>
  </si>
  <si>
    <t>M_016737-016738:T</t>
    <phoneticPr fontId="3" type="noConversion"/>
  </si>
  <si>
    <t>M_016760-016761:N</t>
    <phoneticPr fontId="3" type="noConversion"/>
  </si>
  <si>
    <t>M_016775-016776:T</t>
    <phoneticPr fontId="3" type="noConversion"/>
  </si>
  <si>
    <t>[19:21] 관측위치에 짙은 구름으로 인한 관측 대기 후 종료</t>
    <phoneticPr fontId="3" type="noConversion"/>
  </si>
  <si>
    <t>-</t>
    <phoneticPr fontId="3" type="noConversion"/>
  </si>
  <si>
    <t>C_016668-016833</t>
    <phoneticPr fontId="3" type="noConversion"/>
  </si>
  <si>
    <t>ESE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</si>
</sst>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0" zoomScale="145" zoomScaleNormal="145" workbookViewId="0">
      <selection activeCell="B50" sqref="B50:P50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45789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0.36249999999999999</v>
      </c>
      <c r="D9" s="8">
        <v>2</v>
      </c>
      <c r="E9" s="8">
        <v>13.7</v>
      </c>
      <c r="F9" s="8">
        <v>65.2</v>
      </c>
      <c r="G9" s="36" t="s">
        <v>202</v>
      </c>
      <c r="H9" s="8">
        <v>3.6</v>
      </c>
      <c r="I9" s="36">
        <v>100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1.7</v>
      </c>
      <c r="E10" s="8">
        <v>12.5</v>
      </c>
      <c r="F10" s="8">
        <v>72.099999999999994</v>
      </c>
      <c r="G10" s="36" t="s">
        <v>202</v>
      </c>
      <c r="H10" s="8">
        <v>5.9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0.80625000000000002</v>
      </c>
      <c r="D11" s="15" t="s">
        <v>200</v>
      </c>
      <c r="E11" s="15">
        <v>12.6</v>
      </c>
      <c r="F11" s="15">
        <v>69.7</v>
      </c>
      <c r="G11" s="36" t="s">
        <v>202</v>
      </c>
      <c r="H11" s="15">
        <v>5.8</v>
      </c>
      <c r="I11" s="16"/>
      <c r="J11" s="9">
        <f>IF(L11, 1, 0) + IF(M11, 2, 0) + IF(N11, 4, 0) + IF(O11, 8, 0) + IF(P11, 16, 0)</f>
        <v>8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24.443749999999998</v>
      </c>
      <c r="D12" s="19">
        <f>AVERAGE(D9:D11)</f>
        <v>1.85</v>
      </c>
      <c r="E12" s="19">
        <f>AVERAGE(E9:E11)</f>
        <v>12.933333333333332</v>
      </c>
      <c r="F12" s="20">
        <f>AVERAGE(F9:F11)</f>
        <v>69</v>
      </c>
      <c r="G12" s="21"/>
      <c r="H12" s="22">
        <f>AVERAGE(H9:H11)</f>
        <v>5.1000000000000005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182</v>
      </c>
      <c r="F16" s="27" t="s">
        <v>185</v>
      </c>
      <c r="G16" s="113" t="s">
        <v>183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0.33402777777777776</v>
      </c>
      <c r="D17" s="28">
        <v>0.33541666666666664</v>
      </c>
      <c r="E17" s="28">
        <v>0.35</v>
      </c>
      <c r="F17" s="28">
        <v>0.36249999999999999</v>
      </c>
      <c r="G17" s="28">
        <v>0.4826388888888889</v>
      </c>
      <c r="H17" s="28">
        <v>0.81458333333333333</v>
      </c>
      <c r="I17" s="28"/>
      <c r="J17" s="28"/>
      <c r="K17" s="28"/>
      <c r="L17" s="28"/>
      <c r="M17" s="28"/>
      <c r="N17" s="28"/>
      <c r="O17" s="28"/>
      <c r="P17" s="28">
        <v>0.81805555555555554</v>
      </c>
    </row>
    <row r="18" spans="2:16" ht="14.1" customHeight="1" x14ac:dyDescent="0.35">
      <c r="B18" s="35" t="s">
        <v>42</v>
      </c>
      <c r="C18" s="27">
        <v>16556</v>
      </c>
      <c r="D18" s="27">
        <v>16557</v>
      </c>
      <c r="E18" s="27">
        <v>16568</v>
      </c>
      <c r="F18" s="27">
        <v>16575</v>
      </c>
      <c r="G18" s="27">
        <v>16639</v>
      </c>
      <c r="H18" s="27">
        <v>16834</v>
      </c>
      <c r="I18" s="27"/>
      <c r="J18" s="27"/>
      <c r="K18" s="27"/>
      <c r="L18" s="27"/>
      <c r="M18" s="27"/>
      <c r="N18" s="27"/>
      <c r="O18" s="27"/>
      <c r="P18" s="114">
        <v>16839</v>
      </c>
    </row>
    <row r="19" spans="2:16" ht="14.1" customHeight="1" thickBot="1" x14ac:dyDescent="0.4">
      <c r="B19" s="13" t="s">
        <v>43</v>
      </c>
      <c r="C19" s="29"/>
      <c r="D19" s="27">
        <v>16561</v>
      </c>
      <c r="E19" s="30">
        <v>16574</v>
      </c>
      <c r="F19" s="30">
        <v>16638</v>
      </c>
      <c r="G19" s="30">
        <v>16833</v>
      </c>
      <c r="H19" s="30">
        <v>16838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7</v>
      </c>
      <c r="F20" s="33">
        <f>IF(ISNUMBER(F18),F19-F18+1,"")</f>
        <v>64</v>
      </c>
      <c r="G20" s="33">
        <f>IF(ISNUMBER(G18),G19-G18+1,"")</f>
        <v>195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0.32569444444444445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0.11874999999999999</v>
      </c>
      <c r="P30" s="46">
        <f>SUM(C30:J30,L30:N30)</f>
        <v>0.32569444444444445</v>
      </c>
    </row>
    <row r="31" spans="2:16" ht="14.1" customHeight="1" x14ac:dyDescent="0.35">
      <c r="B31" s="37" t="s">
        <v>169</v>
      </c>
      <c r="C31" s="47">
        <v>0.32569444444444445</v>
      </c>
      <c r="D31" s="7">
        <v>0.12013888888888889</v>
      </c>
      <c r="E31" s="7"/>
      <c r="F31" s="7"/>
      <c r="G31" s="7"/>
      <c r="H31" s="7"/>
      <c r="I31" s="7"/>
      <c r="J31" s="7"/>
      <c r="K31" s="7">
        <v>9.7222222222222224E-3</v>
      </c>
      <c r="L31" s="7"/>
      <c r="M31" s="7"/>
      <c r="N31" s="7"/>
      <c r="O31" s="48"/>
      <c r="P31" s="46">
        <f>SUM(C31:N31)</f>
        <v>0.4555555555555556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0.32569444444444445</v>
      </c>
      <c r="D34" s="106">
        <f t="shared" ref="D34:P34" si="1">D31-D32-D33</f>
        <v>0.12013888888888889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9.7222222222222224E-3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0.4555555555555556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187</v>
      </c>
      <c r="D36" s="155"/>
      <c r="E36" s="154" t="s">
        <v>186</v>
      </c>
      <c r="F36" s="155"/>
      <c r="G36" s="154" t="s">
        <v>189</v>
      </c>
      <c r="H36" s="155"/>
      <c r="I36" s="154" t="s">
        <v>190</v>
      </c>
      <c r="J36" s="155"/>
      <c r="K36" s="154" t="s">
        <v>191</v>
      </c>
      <c r="L36" s="155"/>
      <c r="M36" s="154" t="s">
        <v>201</v>
      </c>
      <c r="N36" s="155"/>
      <c r="O36" s="150" t="s">
        <v>193</v>
      </c>
      <c r="P36" s="150"/>
    </row>
    <row r="37" spans="2:16" ht="18" customHeight="1" x14ac:dyDescent="0.35">
      <c r="B37" s="152"/>
      <c r="C37" s="154" t="s">
        <v>195</v>
      </c>
      <c r="D37" s="155"/>
      <c r="E37" s="150" t="s">
        <v>196</v>
      </c>
      <c r="F37" s="150"/>
      <c r="G37" s="150" t="s">
        <v>197</v>
      </c>
      <c r="H37" s="150"/>
      <c r="I37" s="150" t="s">
        <v>198</v>
      </c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188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192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199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1617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-158.69999999999999</v>
      </c>
      <c r="D72" s="60">
        <v>-162.80000000000001</v>
      </c>
      <c r="E72" s="96" t="s">
        <v>118</v>
      </c>
      <c r="F72" s="60">
        <v>22.4</v>
      </c>
      <c r="G72" s="60">
        <v>20.100000000000001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-151.6</v>
      </c>
      <c r="D73" s="60">
        <v>-157.9</v>
      </c>
      <c r="E73" s="98" t="s">
        <v>122</v>
      </c>
      <c r="F73" s="60">
        <v>44.2</v>
      </c>
      <c r="G73" s="60">
        <v>38.799999999999997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-203.5</v>
      </c>
      <c r="D74" s="60">
        <v>-204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-117.8</v>
      </c>
      <c r="D75" s="60">
        <v>-128.5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34.299999999999997</v>
      </c>
      <c r="D76" s="60">
        <v>30.3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31.6</v>
      </c>
      <c r="D77" s="60">
        <v>28.2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27</v>
      </c>
      <c r="D78" s="60">
        <v>23.6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25.6</v>
      </c>
      <c r="D79" s="60">
        <v>22.2</v>
      </c>
      <c r="E79" s="96" t="s">
        <v>152</v>
      </c>
      <c r="F79" s="60">
        <v>20.399999999999999</v>
      </c>
      <c r="G79" s="60">
        <v>12.5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5.9599999999999997E-6</v>
      </c>
      <c r="D80" s="115">
        <v>6.3199999999999996E-6</v>
      </c>
      <c r="E80" s="98" t="s">
        <v>157</v>
      </c>
      <c r="F80" s="60">
        <v>43.2</v>
      </c>
      <c r="G80" s="60">
        <v>74.400000000000006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184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2025-05-12T19:52:10Z</dcterms:modified>
</cp:coreProperties>
</file>